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0485" tabRatio="772" activeTab="16"/>
  </bookViews>
  <sheets>
    <sheet name="5а" sheetId="1" r:id="rId1"/>
    <sheet name="5б" sheetId="2" r:id="rId2"/>
    <sheet name="6а" sheetId="3" r:id="rId3"/>
    <sheet name="6б" sheetId="4" r:id="rId4"/>
    <sheet name="6в" sheetId="5" r:id="rId5"/>
    <sheet name="7а" sheetId="6" r:id="rId6"/>
    <sheet name="7б" sheetId="7" r:id="rId7"/>
    <sheet name="8а" sheetId="8" r:id="rId8"/>
    <sheet name="8б" sheetId="9" r:id="rId9"/>
    <sheet name="8в" sheetId="10" r:id="rId10"/>
    <sheet name="9а" sheetId="11" r:id="rId11"/>
    <sheet name="9б" sheetId="12" r:id="rId12"/>
    <sheet name="10а" sheetId="13" r:id="rId13"/>
    <sheet name="10б" sheetId="14" r:id="rId14"/>
    <sheet name="11а" sheetId="15" r:id="rId15"/>
    <sheet name="11б" sheetId="16" r:id="rId16"/>
    <sheet name="СВОДНАЯ" sheetId="17" r:id="rId17"/>
  </sheets>
  <definedNames>
    <definedName name="_xlnm.Print_Area" localSheetId="12">'10а'!$A$1:$S$52</definedName>
    <definedName name="_xlnm.Print_Area" localSheetId="13">'10б'!$A$1:$S$52</definedName>
    <definedName name="_xlnm.Print_Area" localSheetId="14">'11а'!$A$1:$S$52</definedName>
    <definedName name="_xlnm.Print_Area" localSheetId="15">'11б'!$A$1:$S$52</definedName>
    <definedName name="_xlnm.Print_Area" localSheetId="1">'5б'!$A$1:$S$51</definedName>
    <definedName name="_xlnm.Print_Area" localSheetId="2">'6а'!$A$1:$S$52</definedName>
    <definedName name="_xlnm.Print_Area" localSheetId="3">'6б'!$A$1:$S$52</definedName>
    <definedName name="_xlnm.Print_Area" localSheetId="4">'6в'!$A$1:$S$52</definedName>
    <definedName name="_xlnm.Print_Area" localSheetId="5">'7а'!$A$1:$S$52</definedName>
    <definedName name="_xlnm.Print_Area" localSheetId="6">'7б'!$A$1:$S$52</definedName>
    <definedName name="_xlnm.Print_Area" localSheetId="7">'8а'!$A$1:$S$52</definedName>
    <definedName name="_xlnm.Print_Area" localSheetId="8">'8б'!$A$1:$S$52</definedName>
    <definedName name="_xlnm.Print_Area" localSheetId="9">'8в'!$A$1:$S$52</definedName>
    <definedName name="_xlnm.Print_Area" localSheetId="10">'9а'!$A$1:$S$52</definedName>
    <definedName name="_xlnm.Print_Area" localSheetId="11">'9б'!$A$1:$S$52</definedName>
    <definedName name="_xlnm.Print_Area" localSheetId="16">'СВОДНАЯ'!$A$1:$T$24</definedName>
  </definedNames>
  <calcPr fullCalcOnLoad="1"/>
</workbook>
</file>

<file path=xl/sharedStrings.xml><?xml version="1.0" encoding="utf-8"?>
<sst xmlns="http://schemas.openxmlformats.org/spreadsheetml/2006/main" count="1488" uniqueCount="450">
  <si>
    <t>ПРОТОКОЛ</t>
  </si>
  <si>
    <t xml:space="preserve">Общеобразовательное </t>
  </si>
  <si>
    <t>% учащихся, принявших участие в Состязаниях, от общего числа</t>
  </si>
  <si>
    <t xml:space="preserve">Количество учащихся, принявших участие </t>
  </si>
  <si>
    <t>№ п/п</t>
  </si>
  <si>
    <t>Фамилия, имя</t>
  </si>
  <si>
    <t>Возраст (лет)</t>
  </si>
  <si>
    <t>Результаты Состязаний</t>
  </si>
  <si>
    <t>Подтягивание (мал.), отжим (дев.)                                                                                                                                                                                                                 (кол-во раз)</t>
  </si>
  <si>
    <t>Подн. туловища лежа (кол-во раз)</t>
  </si>
  <si>
    <t>Прыжки в длину (см)</t>
  </si>
  <si>
    <t>Наклон вперед сидя (кол-во раз)</t>
  </si>
  <si>
    <t>Р</t>
  </si>
  <si>
    <t>Б</t>
  </si>
  <si>
    <t>Р- результат</t>
  </si>
  <si>
    <t>Б-балл</t>
  </si>
  <si>
    <t>Директор школы (Ф.И.О.)</t>
  </si>
  <si>
    <t>Класс</t>
  </si>
  <si>
    <t>6 класс</t>
  </si>
  <si>
    <t>7 класс</t>
  </si>
  <si>
    <t>8 класс</t>
  </si>
  <si>
    <t>ВСЕГО:</t>
  </si>
  <si>
    <t>Средний рез/ балл</t>
  </si>
  <si>
    <t xml:space="preserve">Количество учащихся в классе                         </t>
  </si>
  <si>
    <t xml:space="preserve">в Состязаниях                                                  </t>
  </si>
  <si>
    <t>00:00:00 - час:мин:сек</t>
  </si>
  <si>
    <t>учреждение</t>
  </si>
  <si>
    <t>учащихся в классе</t>
  </si>
  <si>
    <t>Учитель физической культуры (Ф.И.О.)</t>
  </si>
  <si>
    <t>Классный руководитель (Ф.И.О.)</t>
  </si>
  <si>
    <t>Наименование школы, полный почтовый и эл. адрес</t>
  </si>
  <si>
    <t xml:space="preserve">Город   Норильск </t>
  </si>
  <si>
    <t>Сумма баллов</t>
  </si>
  <si>
    <t>Общий результат/балл</t>
  </si>
  <si>
    <t>Доля протестированных учащихся, %</t>
  </si>
  <si>
    <t>Количество протестированных учащихся по всем тестам, чел.</t>
  </si>
  <si>
    <t>Количество  учащихся, чел.</t>
  </si>
  <si>
    <t>Количество протестированных классов, шт.</t>
  </si>
  <si>
    <t>баллы</t>
  </si>
  <si>
    <t>Бег 1000 м</t>
  </si>
  <si>
    <t>кол-во раз</t>
  </si>
  <si>
    <t>Прыжки в длину</t>
  </si>
  <si>
    <t>см</t>
  </si>
  <si>
    <t>Наклон вперед сидя</t>
  </si>
  <si>
    <t>Сгибание и разгибание туловища лежа</t>
  </si>
  <si>
    <t>Подтягивание (мал), отжимание (дев.)</t>
  </si>
  <si>
    <t>сек</t>
  </si>
  <si>
    <t>СРЕДНИЙ БАЛЛ ШКОЛЫ ПО ВИДАМ</t>
  </si>
  <si>
    <t>Средний балл</t>
  </si>
  <si>
    <t>СВЕДЕНИЯ</t>
  </si>
  <si>
    <t>Пол м/ж</t>
  </si>
  <si>
    <t>Бег 1000 м                         (час:мин:сек)</t>
  </si>
  <si>
    <t>час: мин: сек</t>
  </si>
  <si>
    <t xml:space="preserve">школьного этапа Всероссийских соревнований школьников </t>
  </si>
  <si>
    <t xml:space="preserve">о школе-участнице школьного этапа Всероссийских соревнований школьников </t>
  </si>
  <si>
    <t>Директор МБ(А)ОУ</t>
  </si>
  <si>
    <t>9 класс</t>
  </si>
  <si>
    <t>10 класс</t>
  </si>
  <si>
    <t>11 класс</t>
  </si>
  <si>
    <t>Бег 30 м                         (сек)</t>
  </si>
  <si>
    <t>Бег 60 м                         (сек)</t>
  </si>
  <si>
    <t>Бег 100 м                         (сек)</t>
  </si>
  <si>
    <t>5 класс</t>
  </si>
  <si>
    <t>Бег 30,60,100 м</t>
  </si>
  <si>
    <t>"Президентские состязания"  в 2022-2023 учебном году</t>
  </si>
  <si>
    <t>4 класс</t>
  </si>
  <si>
    <t xml:space="preserve">"Президентские состязания"  в 2023-2024 учебном году  </t>
  </si>
  <si>
    <t>"Президентские состязания"  в 2023-2024 учебном году</t>
  </si>
  <si>
    <t>Приложение
к приказу и.о. начальника Управления 
общего и дошкольного образования 
Администрации города Норильска
от «___» ___20__ № 280-____</t>
  </si>
  <si>
    <t>МАОУ "Гимназия №4"</t>
  </si>
  <si>
    <t>5А</t>
  </si>
  <si>
    <t>Петренко Елена Алексеевна</t>
  </si>
  <si>
    <t>Саражакова Юлия Филипповна</t>
  </si>
  <si>
    <t>Лавренчук Василий Николаевич</t>
  </si>
  <si>
    <t>Андронова Елена Михайловна</t>
  </si>
  <si>
    <t>5Б</t>
  </si>
  <si>
    <t>11А</t>
  </si>
  <si>
    <t>Араньязов Алим Арсланович</t>
  </si>
  <si>
    <t>Васильев Михаил Григорьевич</t>
  </si>
  <si>
    <t>Кох Роман Вячеславович</t>
  </si>
  <si>
    <t>Малышев Федор Дмитриевич</t>
  </si>
  <si>
    <t>Низамеев Эльдар Ирикович</t>
  </si>
  <si>
    <t>Пинигин Лев Александрович</t>
  </si>
  <si>
    <t>Салабай Евгений Игоревич</t>
  </si>
  <si>
    <t>Сердюк Артем Вячеславович</t>
  </si>
  <si>
    <t>Устенко Семен Сергеевич</t>
  </si>
  <si>
    <t>Кочевцева Марина Альбертовна</t>
  </si>
  <si>
    <t>Крыласова Мирослава Вячеславовна</t>
  </si>
  <si>
    <t>Лазаренко Виктория Сергеевна</t>
  </si>
  <si>
    <t>Лепешева Арина Юрьевна</t>
  </si>
  <si>
    <t>Лисьих Анастасия Сергеевна</t>
  </si>
  <si>
    <t>Федотова Алена Ивановна</t>
  </si>
  <si>
    <t>Шутова Татьяна Павловна</t>
  </si>
  <si>
    <t>Обирина Виктория Александровна</t>
  </si>
  <si>
    <t xml:space="preserve">"Президентские состязания"  в 2023-2024 учебном году </t>
  </si>
  <si>
    <t>Ушакова Наталия Александровна</t>
  </si>
  <si>
    <t>Герасимова Мария Николаевна</t>
  </si>
  <si>
    <t>Сморжко Светлана Николаевна</t>
  </si>
  <si>
    <t>Расторгуева Галина Ароновна</t>
  </si>
  <si>
    <t>Огнева Александра Юрьевна</t>
  </si>
  <si>
    <t>Дурович Никита Артурович</t>
  </si>
  <si>
    <t>Кондаков Денис Игоревич</t>
  </si>
  <si>
    <t>Крупенько Иван Андреевич</t>
  </si>
  <si>
    <t>Носонов Дмитрий Кириллович</t>
  </si>
  <si>
    <t>Трифонов Степан Васильевич</t>
  </si>
  <si>
    <t>Гуляева Ксения Валерьевна</t>
  </si>
  <si>
    <t xml:space="preserve">Бондаренко Ксения </t>
  </si>
  <si>
    <t xml:space="preserve">Данилова Александра </t>
  </si>
  <si>
    <t>Иванова Анна Михайловна</t>
  </si>
  <si>
    <t>Карпова Диана Сергеевна</t>
  </si>
  <si>
    <t xml:space="preserve">Комкина Валерия </t>
  </si>
  <si>
    <t xml:space="preserve">Шамшетдинов Тимур </t>
  </si>
  <si>
    <t xml:space="preserve">Синцов Александр </t>
  </si>
  <si>
    <t>Миронова Мария Максимовна</t>
  </si>
  <si>
    <t>Моисеева Ярославна Владимировна</t>
  </si>
  <si>
    <t>Новикова Алина  Сергеевна</t>
  </si>
  <si>
    <t xml:space="preserve">Максимова Виктория </t>
  </si>
  <si>
    <t xml:space="preserve">Курмышева Анастасия </t>
  </si>
  <si>
    <t>Онгонова Диана Евгеньевна</t>
  </si>
  <si>
    <t xml:space="preserve">Ольшанская Анастасия </t>
  </si>
  <si>
    <t xml:space="preserve">Подъячева Александра </t>
  </si>
  <si>
    <t xml:space="preserve">Тарасова Алена </t>
  </si>
  <si>
    <t xml:space="preserve">Преображенский Владислав </t>
  </si>
  <si>
    <t>10Б</t>
  </si>
  <si>
    <t>Ширай Светлана Анатольевна</t>
  </si>
  <si>
    <t>Абрамчик Алина Владимировна</t>
  </si>
  <si>
    <t>Авдеенко Тимофей Сергеевич</t>
  </si>
  <si>
    <t>Бочкарёв Иван Денисович</t>
  </si>
  <si>
    <t>Демчук Максим Сергеевич</t>
  </si>
  <si>
    <t>Ильин Глеб Сергеевич</t>
  </si>
  <si>
    <t>Литвяк Георгий Максимович</t>
  </si>
  <si>
    <t>Макаров Макар Алексеевич</t>
  </si>
  <si>
    <t>Марьёв Егор Алексеевич</t>
  </si>
  <si>
    <t>Овдиенко Иван Романович</t>
  </si>
  <si>
    <t>Орлов Сергей Дмитриевич</t>
  </si>
  <si>
    <t>Перевощиков Артем Андреевич</t>
  </si>
  <si>
    <t>Подлегаев Ростислав Андреевич</t>
  </si>
  <si>
    <t>Пономарев Ярослав Дмитриевич</t>
  </si>
  <si>
    <t>Соколов Владислав Сергеевич</t>
  </si>
  <si>
    <t>Федоров Матвей Ильич</t>
  </si>
  <si>
    <t>Шегай Павел Иннокентьевич</t>
  </si>
  <si>
    <t>Шибин Павел Андреевич</t>
  </si>
  <si>
    <t>Болдовская Екатерина Сергеевна</t>
  </si>
  <si>
    <t>Масальцева Снежана Дмитриевна</t>
  </si>
  <si>
    <t>Назимова Диана Дмитриевна</t>
  </si>
  <si>
    <t>Носкова Рада Артёмовна</t>
  </si>
  <si>
    <t>Орехова Софья Юрьевна</t>
  </si>
  <si>
    <t>Пиунова Полина Анатольевна</t>
  </si>
  <si>
    <t>Севастьянова Дарья Евгеньевна</t>
  </si>
  <si>
    <t>Цупрун Ангенлина Денисовна</t>
  </si>
  <si>
    <t>Шестопалова Алена Алексеевна</t>
  </si>
  <si>
    <t>Цей Елена Станиславовна</t>
  </si>
  <si>
    <t>10А</t>
  </si>
  <si>
    <t xml:space="preserve">Дударева Анастасия </t>
  </si>
  <si>
    <t>8В</t>
  </si>
  <si>
    <t>Араньязов Салим Арсланович</t>
  </si>
  <si>
    <t>Шевелев Серафим Павлович</t>
  </si>
  <si>
    <t>Андриенко Яна Романовна</t>
  </si>
  <si>
    <t>Денисова Елизавета Михайловна</t>
  </si>
  <si>
    <t>Дмитриева Валерия Дмитриевна</t>
  </si>
  <si>
    <t>Катаева Татьяна Алексеевна</t>
  </si>
  <si>
    <t>Киселева Ольга Александровна</t>
  </si>
  <si>
    <t>Минигулова Алина Альбертовна</t>
  </si>
  <si>
    <t>Нестерова Анна Евгеньевна</t>
  </si>
  <si>
    <t>Турчина Елизавета Витальевна</t>
  </si>
  <si>
    <t>Ушанева Александра Евгеньевна</t>
  </si>
  <si>
    <t>Фрасолюк Юлия Андреевна</t>
  </si>
  <si>
    <t>Юмалина Милена Салаватовна</t>
  </si>
  <si>
    <t>Кривобокова Виолетта Витальевна</t>
  </si>
  <si>
    <t xml:space="preserve">Гаджимурадова Сухмина </t>
  </si>
  <si>
    <t>Бушманов Арсений Евгеньевич</t>
  </si>
  <si>
    <t>Гуменюк Вадим Александрович</t>
  </si>
  <si>
    <t>Дементьев Никита Эдуардович</t>
  </si>
  <si>
    <t>Другов Владислав Николаевич</t>
  </si>
  <si>
    <t>Кабан Степан Витальевич</t>
  </si>
  <si>
    <t>Коновалов Петр Григорьевич</t>
  </si>
  <si>
    <t>Попов Тимофей Дмитриевич</t>
  </si>
  <si>
    <t>Рослов Аким Алексеевич</t>
  </si>
  <si>
    <t>Сайгашкин Кирилл Олегович</t>
  </si>
  <si>
    <t xml:space="preserve">Шароглазов Степан Николаевич </t>
  </si>
  <si>
    <t>Ахаева Кира Руслановна</t>
  </si>
  <si>
    <t>Гирчева Ксения Сергеевна</t>
  </si>
  <si>
    <t>Кадочникова Елизавета Максимовна</t>
  </si>
  <si>
    <t>Москвитина Алиса Дмитриевна</t>
  </si>
  <si>
    <t>Огурцова Полина Андреевна</t>
  </si>
  <si>
    <t>Сурнина Дарья Сергеевна</t>
  </si>
  <si>
    <t>Тычкова Виктория Алексеевна</t>
  </si>
  <si>
    <t>Шиянова Таисия Денисовна</t>
  </si>
  <si>
    <t>Юшкова Софья Андреевна</t>
  </si>
  <si>
    <t>8Б</t>
  </si>
  <si>
    <t>8А</t>
  </si>
  <si>
    <t>Сивков Клим Алексеевич</t>
  </si>
  <si>
    <t>Степанов Макар Витальевич</t>
  </si>
  <si>
    <t>М</t>
  </si>
  <si>
    <t xml:space="preserve">Липчанский Владимир </t>
  </si>
  <si>
    <t xml:space="preserve">Ковальчук Александр </t>
  </si>
  <si>
    <t xml:space="preserve">Гринченко Роман </t>
  </si>
  <si>
    <t xml:space="preserve">Копаш Евгений </t>
  </si>
  <si>
    <t xml:space="preserve">Чернецкий Максимильян </t>
  </si>
  <si>
    <t xml:space="preserve">Абдуллаева Мария </t>
  </si>
  <si>
    <t xml:space="preserve">Акулинкина Марина  </t>
  </si>
  <si>
    <t xml:space="preserve">Аюшеева Ксения </t>
  </si>
  <si>
    <t xml:space="preserve">Гавриленко Анна </t>
  </si>
  <si>
    <t xml:space="preserve">Бычкова Дарья </t>
  </si>
  <si>
    <t xml:space="preserve">Голубева Дана </t>
  </si>
  <si>
    <t>Ермолаева Ангелина</t>
  </si>
  <si>
    <t xml:space="preserve">Коваленко Екатерина </t>
  </si>
  <si>
    <t xml:space="preserve">Козлова Алёна </t>
  </si>
  <si>
    <t xml:space="preserve">Максимова Екатерина </t>
  </si>
  <si>
    <t xml:space="preserve">Номоконова Нонна </t>
  </si>
  <si>
    <t xml:space="preserve">Панченко Софья </t>
  </si>
  <si>
    <t xml:space="preserve">Пенская Анастасия </t>
  </si>
  <si>
    <t xml:space="preserve">Прохорова Варвара </t>
  </si>
  <si>
    <t xml:space="preserve">Расторгуева Анна </t>
  </si>
  <si>
    <t xml:space="preserve">Сисина Полина </t>
  </si>
  <si>
    <t xml:space="preserve">Трофимова Александра </t>
  </si>
  <si>
    <t>Ж</t>
  </si>
  <si>
    <t>11Б</t>
  </si>
  <si>
    <t xml:space="preserve">Голубев Юрий </t>
  </si>
  <si>
    <t xml:space="preserve">Киселёв Даниил </t>
  </si>
  <si>
    <t xml:space="preserve">Курганов Артур </t>
  </si>
  <si>
    <t xml:space="preserve">Садовников Иван </t>
  </si>
  <si>
    <t xml:space="preserve">Шахматов Виктор </t>
  </si>
  <si>
    <t xml:space="preserve">Васильева Екатерина </t>
  </si>
  <si>
    <t xml:space="preserve">Зайцева Вероника </t>
  </si>
  <si>
    <t xml:space="preserve">Кокоулина Евгения </t>
  </si>
  <si>
    <t xml:space="preserve">Леонова Софья </t>
  </si>
  <si>
    <t xml:space="preserve">Майорова Вероника </t>
  </si>
  <si>
    <t>Петрушенко Алиса</t>
  </si>
  <si>
    <t xml:space="preserve">Рошка Стефания </t>
  </si>
  <si>
    <t xml:space="preserve">Сотникова Софья </t>
  </si>
  <si>
    <t xml:space="preserve">Телих Дарья </t>
  </si>
  <si>
    <t xml:space="preserve">Филиппова Марина </t>
  </si>
  <si>
    <t xml:space="preserve">Ющенко Арина </t>
  </si>
  <si>
    <t xml:space="preserve">Адамов Артём </t>
  </si>
  <si>
    <t>Ветров Артур</t>
  </si>
  <si>
    <t>Вонсул Глеб</t>
  </si>
  <si>
    <t xml:space="preserve">Ковалёв Никита </t>
  </si>
  <si>
    <t xml:space="preserve">Кочевцев Андрей </t>
  </si>
  <si>
    <t>Кудратов Нуман</t>
  </si>
  <si>
    <t xml:space="preserve">Новосёлов Ратмир </t>
  </si>
  <si>
    <t xml:space="preserve">Нуркенов Захар </t>
  </si>
  <si>
    <t xml:space="preserve">Обирин Дима </t>
  </si>
  <si>
    <t xml:space="preserve">Щелоков Вячеслав </t>
  </si>
  <si>
    <t>Байназарова Джанин</t>
  </si>
  <si>
    <t xml:space="preserve">Отвалко Филипп </t>
  </si>
  <si>
    <t>Сеферов Мухаммад</t>
  </si>
  <si>
    <t xml:space="preserve">Спиридонов Данил </t>
  </si>
  <si>
    <t xml:space="preserve">Туров Лев  </t>
  </si>
  <si>
    <t xml:space="preserve">Пичугин Илья </t>
  </si>
  <si>
    <t xml:space="preserve">Балякина Мария </t>
  </si>
  <si>
    <t xml:space="preserve">Бугрименко Варвара </t>
  </si>
  <si>
    <t xml:space="preserve">Губко Екатерина </t>
  </si>
  <si>
    <t xml:space="preserve">Иванова Ульяна  </t>
  </si>
  <si>
    <t xml:space="preserve">Кузнецова Анна </t>
  </si>
  <si>
    <t xml:space="preserve">Лаврик Дарья </t>
  </si>
  <si>
    <t xml:space="preserve">Морева Таисия </t>
  </si>
  <si>
    <t xml:space="preserve">Русинова Валерия </t>
  </si>
  <si>
    <t xml:space="preserve">Шигина Алиса </t>
  </si>
  <si>
    <t xml:space="preserve">Величко Егор </t>
  </si>
  <si>
    <t xml:space="preserve">Гавлицкий Даниил </t>
  </si>
  <si>
    <t xml:space="preserve">Дик Лев </t>
  </si>
  <si>
    <t xml:space="preserve">Жижин Никита </t>
  </si>
  <si>
    <t xml:space="preserve">Лаптев Николай </t>
  </si>
  <si>
    <t>Майер Герман</t>
  </si>
  <si>
    <t xml:space="preserve">Минигулов Роман </t>
  </si>
  <si>
    <t xml:space="preserve">Постнов Лев </t>
  </si>
  <si>
    <t xml:space="preserve">Серебряков Тимофей </t>
  </si>
  <si>
    <t xml:space="preserve">Фурса Евгений </t>
  </si>
  <si>
    <t xml:space="preserve">Шаталов Владислав </t>
  </si>
  <si>
    <t xml:space="preserve">Анискина Анна </t>
  </si>
  <si>
    <t>Девицкая Аврелия</t>
  </si>
  <si>
    <t xml:space="preserve">Зайцева Софья </t>
  </si>
  <si>
    <t xml:space="preserve">Илюшко Таисия </t>
  </si>
  <si>
    <t>Келехсаева Амина</t>
  </si>
  <si>
    <t xml:space="preserve">Латышева Мария </t>
  </si>
  <si>
    <t xml:space="preserve">Матвейченко Полина </t>
  </si>
  <si>
    <t xml:space="preserve">Мишина Дарья </t>
  </si>
  <si>
    <t xml:space="preserve">Мотылькова Варвара </t>
  </si>
  <si>
    <t xml:space="preserve">Подзолкина Александра </t>
  </si>
  <si>
    <t xml:space="preserve">Подлегаева Ярослава </t>
  </si>
  <si>
    <t xml:space="preserve">Попова Елизавета </t>
  </si>
  <si>
    <t xml:space="preserve">Попова Кира </t>
  </si>
  <si>
    <t xml:space="preserve">Разводовская Елизавета </t>
  </si>
  <si>
    <t xml:space="preserve">Шестопалова Виктория </t>
  </si>
  <si>
    <t>22.00</t>
  </si>
  <si>
    <t xml:space="preserve">Гордеев Андрей </t>
  </si>
  <si>
    <t xml:space="preserve">Демешко Артем </t>
  </si>
  <si>
    <t xml:space="preserve">Лазаренко Егор </t>
  </si>
  <si>
    <t xml:space="preserve">Максимов Игорь  </t>
  </si>
  <si>
    <t xml:space="preserve">Остроглазов Марк </t>
  </si>
  <si>
    <t xml:space="preserve">Пинигин Артем </t>
  </si>
  <si>
    <t xml:space="preserve">Расторгуев Михаил  </t>
  </si>
  <si>
    <t xml:space="preserve">Федорец Богдан </t>
  </si>
  <si>
    <t xml:space="preserve">Шилко Федор </t>
  </si>
  <si>
    <t xml:space="preserve">Боднарчук София </t>
  </si>
  <si>
    <t xml:space="preserve">Воротнева Василиса </t>
  </si>
  <si>
    <t xml:space="preserve">Гоголевская Виктория </t>
  </si>
  <si>
    <t xml:space="preserve">Красавина Варвара </t>
  </si>
  <si>
    <t xml:space="preserve">Мягкая Таисия </t>
  </si>
  <si>
    <t xml:space="preserve">Пастух Анна </t>
  </si>
  <si>
    <t xml:space="preserve">Перфильева Вера </t>
  </si>
  <si>
    <t xml:space="preserve">Скорикова Мария </t>
  </si>
  <si>
    <t xml:space="preserve">Ставицкая Юстина </t>
  </si>
  <si>
    <t xml:space="preserve">Титовская Арина </t>
  </si>
  <si>
    <t xml:space="preserve">Чибис Дарья </t>
  </si>
  <si>
    <t>м</t>
  </si>
  <si>
    <t>ж</t>
  </si>
  <si>
    <t>Швец Марина Владимировна</t>
  </si>
  <si>
    <t>Шкробов Никита Олегович</t>
  </si>
  <si>
    <t>Преображенская Олеся Владимировна</t>
  </si>
  <si>
    <t xml:space="preserve">Голубев Константин </t>
  </si>
  <si>
    <t xml:space="preserve">Константинов Николай </t>
  </si>
  <si>
    <t xml:space="preserve">Куйовда Матвей </t>
  </si>
  <si>
    <t xml:space="preserve">Кумаритов Артём </t>
  </si>
  <si>
    <t xml:space="preserve">Куркин Дмитрий </t>
  </si>
  <si>
    <t xml:space="preserve">Сабуркин Захар </t>
  </si>
  <si>
    <t xml:space="preserve">Созыкин Владислав </t>
  </si>
  <si>
    <t xml:space="preserve">Тычков Денис </t>
  </si>
  <si>
    <t xml:space="preserve">Фролов Максим </t>
  </si>
  <si>
    <t xml:space="preserve">Хасанов Давид </t>
  </si>
  <si>
    <t xml:space="preserve">Шароглазов Фёдор </t>
  </si>
  <si>
    <t xml:space="preserve">Бобунова Анастасия    </t>
  </si>
  <si>
    <t xml:space="preserve">Волкова Анастасия </t>
  </si>
  <si>
    <t xml:space="preserve">Воронова Лада </t>
  </si>
  <si>
    <t xml:space="preserve">Данилова Евгения </t>
  </si>
  <si>
    <t xml:space="preserve">Зотова Софья </t>
  </si>
  <si>
    <t xml:space="preserve">Зубарева Вероника </t>
  </si>
  <si>
    <t xml:space="preserve">Кудинова Софья </t>
  </si>
  <si>
    <t xml:space="preserve">Москалюк Мария </t>
  </si>
  <si>
    <t xml:space="preserve">Твиритнёва Валерия  </t>
  </si>
  <si>
    <t xml:space="preserve">Тормозова Мария </t>
  </si>
  <si>
    <t xml:space="preserve">Чугуева Анна </t>
  </si>
  <si>
    <t>Малова Анна Владимировна</t>
  </si>
  <si>
    <t>6а</t>
  </si>
  <si>
    <t>6б</t>
  </si>
  <si>
    <t>6в</t>
  </si>
  <si>
    <t xml:space="preserve">Беспамятных Артем  </t>
  </si>
  <si>
    <t xml:space="preserve">Данилкин Даниил </t>
  </si>
  <si>
    <t xml:space="preserve">Довгаленко Арсений </t>
  </si>
  <si>
    <t xml:space="preserve">Ильин Роман </t>
  </si>
  <si>
    <t xml:space="preserve">Попов Федор </t>
  </si>
  <si>
    <t xml:space="preserve">Таньков Захар </t>
  </si>
  <si>
    <t xml:space="preserve">Томов Евгений </t>
  </si>
  <si>
    <t xml:space="preserve">Шевелев Матвей </t>
  </si>
  <si>
    <t xml:space="preserve">Арапова Екатерина  </t>
  </si>
  <si>
    <t xml:space="preserve">Гаджимурадова Хадижа  </t>
  </si>
  <si>
    <t xml:space="preserve">Гришаева Маргарита </t>
  </si>
  <si>
    <t xml:space="preserve">Елунина Елизавета </t>
  </si>
  <si>
    <t xml:space="preserve">Елютина Ксения </t>
  </si>
  <si>
    <t xml:space="preserve">Жерикова Вероника </t>
  </si>
  <si>
    <t xml:space="preserve">Золотухина Елизавета </t>
  </si>
  <si>
    <t xml:space="preserve">Смирнова София </t>
  </si>
  <si>
    <t xml:space="preserve">Федоровская Алиса </t>
  </si>
  <si>
    <t xml:space="preserve">Шустова Виолетта </t>
  </si>
  <si>
    <t>7а</t>
  </si>
  <si>
    <t>Тюменева Ирина Валерьевна</t>
  </si>
  <si>
    <t xml:space="preserve">Баранников Никита </t>
  </si>
  <si>
    <t xml:space="preserve">Гришко Игорь  </t>
  </si>
  <si>
    <t xml:space="preserve">Губко Артем </t>
  </si>
  <si>
    <t xml:space="preserve">Забалкин Ярослав </t>
  </si>
  <si>
    <t xml:space="preserve">Кикилык Георгий </t>
  </si>
  <si>
    <t xml:space="preserve">Ковальчук Борис </t>
  </si>
  <si>
    <t xml:space="preserve">Манухин Иван </t>
  </si>
  <si>
    <t xml:space="preserve">Парфенчук Руслан </t>
  </si>
  <si>
    <t xml:space="preserve">Пересторонин Архип </t>
  </si>
  <si>
    <t xml:space="preserve">Синцов Николай </t>
  </si>
  <si>
    <t xml:space="preserve">Смагин Максим </t>
  </si>
  <si>
    <t xml:space="preserve">Шабаев Василий </t>
  </si>
  <si>
    <t xml:space="preserve">Грибанова Злата </t>
  </si>
  <si>
    <t xml:space="preserve">Демьяненко Василиса </t>
  </si>
  <si>
    <t xml:space="preserve">Иванова Юлия </t>
  </si>
  <si>
    <t xml:space="preserve">Карпова Ксения </t>
  </si>
  <si>
    <t xml:space="preserve">Королюк Анна </t>
  </si>
  <si>
    <t xml:space="preserve">Кривошта Анна </t>
  </si>
  <si>
    <t xml:space="preserve">Моисеева Диана </t>
  </si>
  <si>
    <t xml:space="preserve">Ненеско Алена </t>
  </si>
  <si>
    <t xml:space="preserve">Орлова Дарья </t>
  </si>
  <si>
    <t xml:space="preserve">Репа Вероника </t>
  </si>
  <si>
    <t xml:space="preserve">Степанова Екатерина </t>
  </si>
  <si>
    <t xml:space="preserve">Фролова Виктория </t>
  </si>
  <si>
    <t xml:space="preserve">Шегай Ксения </t>
  </si>
  <si>
    <t xml:space="preserve">Цюрко Арина </t>
  </si>
  <si>
    <t>7б</t>
  </si>
  <si>
    <t xml:space="preserve">Арбузов Алексей </t>
  </si>
  <si>
    <t>Васильев Максим</t>
  </si>
  <si>
    <t xml:space="preserve">Жаворонков Николай </t>
  </si>
  <si>
    <t xml:space="preserve">Каретников Матвей </t>
  </si>
  <si>
    <t xml:space="preserve">Машин Данила </t>
  </si>
  <si>
    <t xml:space="preserve">Неклюдов Никита </t>
  </si>
  <si>
    <t xml:space="preserve">Серебряков Данила </t>
  </si>
  <si>
    <t xml:space="preserve">Снопов Святослав </t>
  </si>
  <si>
    <t xml:space="preserve">Тетюцких Мирослав </t>
  </si>
  <si>
    <t xml:space="preserve">Тимченко Максим </t>
  </si>
  <si>
    <t xml:space="preserve">Шпить Ростислав </t>
  </si>
  <si>
    <t xml:space="preserve">Барткова Евдокия </t>
  </si>
  <si>
    <t xml:space="preserve">Вавич Забава  </t>
  </si>
  <si>
    <t xml:space="preserve">Гасперт Екатерина </t>
  </si>
  <si>
    <t xml:space="preserve">Дурович Татьяна </t>
  </si>
  <si>
    <t xml:space="preserve">Жембровская Мелисса </t>
  </si>
  <si>
    <t xml:space="preserve">Иванова София  </t>
  </si>
  <si>
    <t xml:space="preserve">Иожица София  </t>
  </si>
  <si>
    <t xml:space="preserve">Крылова Анастасия </t>
  </si>
  <si>
    <t xml:space="preserve">Мейзингер Виолетта </t>
  </si>
  <si>
    <t xml:space="preserve">Хрусталева Алиса </t>
  </si>
  <si>
    <t>Шигина Лилия Сергеевна</t>
  </si>
  <si>
    <t>Малахова Мария Александровна</t>
  </si>
  <si>
    <t>9а</t>
  </si>
  <si>
    <t xml:space="preserve">Корешков Николай </t>
  </si>
  <si>
    <t xml:space="preserve">Лозицкий Никита </t>
  </si>
  <si>
    <t xml:space="preserve">Майков Сергей </t>
  </si>
  <si>
    <t xml:space="preserve">Мирошниченко Глеб </t>
  </si>
  <si>
    <t xml:space="preserve">Селютин Иван </t>
  </si>
  <si>
    <t xml:space="preserve">Худяков Константин </t>
  </si>
  <si>
    <t xml:space="preserve">Шаманин Никита </t>
  </si>
  <si>
    <t>Каюрова Виктория</t>
  </si>
  <si>
    <t xml:space="preserve">Андреева Ульяна     </t>
  </si>
  <si>
    <t xml:space="preserve">Желнова Есения </t>
  </si>
  <si>
    <t xml:space="preserve">Ильина Екатерина </t>
  </si>
  <si>
    <t xml:space="preserve">Катаева Маргарита </t>
  </si>
  <si>
    <t xml:space="preserve">Мухаметзянова Камилла </t>
  </si>
  <si>
    <t xml:space="preserve">Овчарова Елизавета </t>
  </si>
  <si>
    <t xml:space="preserve">Постоенко Мария </t>
  </si>
  <si>
    <t xml:space="preserve">Почепцова Алиса </t>
  </si>
  <si>
    <t xml:space="preserve">Русинова Екатерина  </t>
  </si>
  <si>
    <t xml:space="preserve">Седова Дарина </t>
  </si>
  <si>
    <t xml:space="preserve">Смородина Мария </t>
  </si>
  <si>
    <t xml:space="preserve">Тимкина Алиса </t>
  </si>
  <si>
    <t xml:space="preserve">Тимофеева Виктория </t>
  </si>
  <si>
    <t>9б</t>
  </si>
  <si>
    <t>Светличная Ирина Александровна</t>
  </si>
  <si>
    <t xml:space="preserve">Андреев Виталий </t>
  </si>
  <si>
    <t xml:space="preserve">Асадов Максим </t>
  </si>
  <si>
    <t xml:space="preserve">Градюшко Виктор </t>
  </si>
  <si>
    <t xml:space="preserve">Захаров Данил </t>
  </si>
  <si>
    <t xml:space="preserve">Лемешенко Алексей </t>
  </si>
  <si>
    <t xml:space="preserve">Макаров Артем </t>
  </si>
  <si>
    <t xml:space="preserve">Уткин Максим </t>
  </si>
  <si>
    <t xml:space="preserve">Фролов Никита </t>
  </si>
  <si>
    <t xml:space="preserve">Магомедов Бисрихан </t>
  </si>
  <si>
    <t xml:space="preserve">Гаврилюк Софья </t>
  </si>
  <si>
    <t xml:space="preserve">Добровольская Екатерина </t>
  </si>
  <si>
    <t xml:space="preserve">Келехсаева Каролина  </t>
  </si>
  <si>
    <t xml:space="preserve">Козлова Виктория </t>
  </si>
  <si>
    <t xml:space="preserve">Максютова Диана </t>
  </si>
  <si>
    <t xml:space="preserve">Митрюшина Алиса </t>
  </si>
  <si>
    <t xml:space="preserve">Простак Елизавета </t>
  </si>
  <si>
    <t xml:space="preserve">Рыбакова Варвара </t>
  </si>
  <si>
    <t xml:space="preserve">Серякова Анастасия </t>
  </si>
  <si>
    <t xml:space="preserve">Столбова Анна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</si>
</sst>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mm:ss.0;@"/>
    <numFmt numFmtId="174" formatCode="[h]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419]d\ mmm\ yy;@"/>
    <numFmt numFmtId="181" formatCode="[$-F400]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Calibri"/>
      <family val="2"/>
    </font>
    <font>
      <sz val="10"/>
      <color indexed="9"/>
      <name val="Arial Cyr"/>
      <family val="0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91">
    <xf numFmtId="0" fontId="0" fillId="0" borderId="0" xfId="0" applyFont="1" applyAlignment="1">
      <alignment/>
    </xf>
    <xf numFmtId="0" fontId="5" fillId="0" borderId="10" xfId="0" applyFont="1" applyBorder="1" applyAlignment="1" applyProtection="1">
      <alignment horizontal="right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/>
      <protection locked="0"/>
    </xf>
    <xf numFmtId="1" fontId="5" fillId="0" borderId="10" xfId="0" applyNumberFormat="1" applyFon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wrapText="1"/>
      <protection locked="0"/>
    </xf>
    <xf numFmtId="1" fontId="5" fillId="0" borderId="10" xfId="0" applyNumberFormat="1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left" vertical="center" shrinkToFit="1"/>
      <protection locked="0"/>
    </xf>
    <xf numFmtId="0" fontId="5" fillId="0" borderId="12" xfId="0" applyFont="1" applyBorder="1" applyAlignment="1" applyProtection="1">
      <alignment horizontal="left" vertical="center" shrinkToFit="1"/>
      <protection locked="0"/>
    </xf>
    <xf numFmtId="0" fontId="9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10" xfId="0" applyFont="1" applyBorder="1" applyAlignment="1" applyProtection="1">
      <alignment horizontal="center" vertical="center" wrapText="1" shrinkToFit="1"/>
      <protection/>
    </xf>
    <xf numFmtId="1" fontId="6" fillId="0" borderId="10" xfId="0" applyNumberFormat="1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1" fontId="6" fillId="0" borderId="1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11" xfId="0" applyFont="1" applyBorder="1" applyAlignment="1" applyProtection="1">
      <alignment horizontal="right" shrinkToFit="1"/>
      <protection/>
    </xf>
    <xf numFmtId="0" fontId="5" fillId="0" borderId="10" xfId="0" applyFont="1" applyBorder="1" applyAlignment="1" applyProtection="1">
      <alignment horizontal="center" wrapText="1"/>
      <protection locked="0"/>
    </xf>
    <xf numFmtId="174" fontId="6" fillId="0" borderId="13" xfId="0" applyNumberFormat="1" applyFont="1" applyBorder="1" applyAlignment="1" applyProtection="1">
      <alignment horizontal="right" wrapText="1"/>
      <protection/>
    </xf>
    <xf numFmtId="9" fontId="3" fillId="0" borderId="0" xfId="58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1" fontId="5" fillId="0" borderId="10" xfId="0" applyNumberFormat="1" applyFont="1" applyBorder="1" applyAlignment="1" applyProtection="1">
      <alignment wrapText="1"/>
      <protection/>
    </xf>
    <xf numFmtId="0" fontId="5" fillId="0" borderId="14" xfId="0" applyFont="1" applyBorder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7" fillId="0" borderId="0" xfId="0" applyFont="1" applyAlignment="1" applyProtection="1">
      <alignment wrapText="1"/>
      <protection/>
    </xf>
    <xf numFmtId="21" fontId="7" fillId="0" borderId="0" xfId="0" applyNumberFormat="1" applyFont="1" applyAlignment="1" applyProtection="1">
      <alignment wrapText="1"/>
      <protection/>
    </xf>
    <xf numFmtId="21" fontId="5" fillId="0" borderId="10" xfId="0" applyNumberFormat="1" applyFont="1" applyBorder="1" applyAlignment="1" applyProtection="1">
      <alignment horizontal="right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21" fontId="6" fillId="0" borderId="10" xfId="0" applyNumberFormat="1" applyFont="1" applyBorder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5" fillId="0" borderId="15" xfId="0" applyFont="1" applyBorder="1" applyAlignment="1" applyProtection="1">
      <alignment horizontal="right" vertical="center" wrapText="1"/>
      <protection/>
    </xf>
    <xf numFmtId="9" fontId="15" fillId="0" borderId="10" xfId="58" applyNumberFormat="1" applyFont="1" applyBorder="1" applyAlignment="1" applyProtection="1">
      <alignment horizontal="right" vertical="center" wrapText="1"/>
      <protection/>
    </xf>
    <xf numFmtId="21" fontId="15" fillId="0" borderId="10" xfId="58" applyNumberFormat="1" applyFont="1" applyBorder="1" applyAlignment="1" applyProtection="1">
      <alignment horizontal="right" vertical="center" wrapText="1"/>
      <protection/>
    </xf>
    <xf numFmtId="1" fontId="15" fillId="0" borderId="10" xfId="58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left"/>
      <protection locked="0"/>
    </xf>
    <xf numFmtId="1" fontId="3" fillId="0" borderId="0" xfId="0" applyNumberFormat="1" applyFont="1" applyBorder="1" applyAlignment="1" applyProtection="1">
      <alignment horizontal="left"/>
      <protection/>
    </xf>
    <xf numFmtId="2" fontId="5" fillId="0" borderId="10" xfId="0" applyNumberFormat="1" applyFont="1" applyBorder="1" applyAlignment="1" applyProtection="1">
      <alignment horizontal="right" wrapText="1"/>
      <protection locked="0"/>
    </xf>
    <xf numFmtId="2" fontId="6" fillId="0" borderId="10" xfId="0" applyNumberFormat="1" applyFont="1" applyBorder="1" applyAlignment="1" applyProtection="1">
      <alignment/>
      <protection/>
    </xf>
    <xf numFmtId="2" fontId="6" fillId="0" borderId="10" xfId="0" applyNumberFormat="1" applyFont="1" applyBorder="1" applyAlignment="1" applyProtection="1">
      <alignment/>
      <protection/>
    </xf>
    <xf numFmtId="2" fontId="15" fillId="0" borderId="10" xfId="58" applyNumberFormat="1" applyFont="1" applyBorder="1" applyAlignment="1" applyProtection="1">
      <alignment horizontal="right" vertical="center" wrapText="1"/>
      <protection/>
    </xf>
    <xf numFmtId="2" fontId="15" fillId="32" borderId="10" xfId="58" applyNumberFormat="1" applyFont="1" applyFill="1" applyBorder="1" applyAlignment="1" applyProtection="1">
      <alignment horizontal="right" vertical="center" wrapText="1"/>
      <protection/>
    </xf>
    <xf numFmtId="1" fontId="15" fillId="32" borderId="10" xfId="0" applyNumberFormat="1" applyFont="1" applyFill="1" applyBorder="1" applyAlignment="1" applyProtection="1">
      <alignment horizontal="right" vertical="center" wrapText="1"/>
      <protection/>
    </xf>
    <xf numFmtId="1" fontId="17" fillId="32" borderId="17" xfId="0" applyNumberFormat="1" applyFont="1" applyFill="1" applyBorder="1" applyAlignment="1" applyProtection="1">
      <alignment horizontal="right" vertical="center" wrapText="1"/>
      <protection/>
    </xf>
    <xf numFmtId="0" fontId="15" fillId="0" borderId="10" xfId="0" applyFont="1" applyBorder="1" applyAlignment="1" applyProtection="1">
      <alignment horizontal="right" vertical="center"/>
      <protection locked="0"/>
    </xf>
    <xf numFmtId="1" fontId="3" fillId="0" borderId="16" xfId="0" applyNumberFormat="1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right" wrapText="1"/>
      <protection/>
    </xf>
    <xf numFmtId="0" fontId="5" fillId="0" borderId="10" xfId="0" applyFont="1" applyBorder="1" applyAlignment="1" applyProtection="1">
      <alignment horizontal="right" vertical="center" wrapText="1"/>
      <protection/>
    </xf>
    <xf numFmtId="0" fontId="6" fillId="0" borderId="12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left" vertical="center" shrinkToFit="1"/>
      <protection/>
    </xf>
    <xf numFmtId="0" fontId="9" fillId="0" borderId="0" xfId="0" applyFont="1" applyBorder="1" applyAlignment="1" applyProtection="1">
      <alignment/>
      <protection/>
    </xf>
    <xf numFmtId="2" fontId="6" fillId="32" borderId="10" xfId="0" applyNumberFormat="1" applyFont="1" applyFill="1" applyBorder="1" applyAlignment="1" applyProtection="1">
      <alignment horizontal="right" wrapText="1"/>
      <protection/>
    </xf>
    <xf numFmtId="2" fontId="5" fillId="0" borderId="10" xfId="0" applyNumberFormat="1" applyFont="1" applyBorder="1" applyAlignment="1" applyProtection="1">
      <alignment/>
      <protection locked="0"/>
    </xf>
    <xf numFmtId="1" fontId="17" fillId="0" borderId="18" xfId="0" applyNumberFormat="1" applyFont="1" applyBorder="1" applyAlignment="1" applyProtection="1">
      <alignment wrapText="1"/>
      <protection/>
    </xf>
    <xf numFmtId="1" fontId="17" fillId="32" borderId="19" xfId="0" applyNumberFormat="1" applyFont="1" applyFill="1" applyBorder="1" applyAlignment="1" applyProtection="1">
      <alignment horizontal="right" vertical="center" wrapText="1"/>
      <protection/>
    </xf>
    <xf numFmtId="0" fontId="7" fillId="0" borderId="20" xfId="0" applyFont="1" applyBorder="1" applyAlignment="1" applyProtection="1">
      <alignment wrapText="1"/>
      <protection/>
    </xf>
    <xf numFmtId="1" fontId="17" fillId="0" borderId="21" xfId="0" applyNumberFormat="1" applyFont="1" applyBorder="1" applyAlignment="1" applyProtection="1">
      <alignment wrapText="1"/>
      <protection/>
    </xf>
    <xf numFmtId="1" fontId="17" fillId="0" borderId="22" xfId="0" applyNumberFormat="1" applyFont="1" applyBorder="1" applyAlignment="1" applyProtection="1">
      <alignment horizontal="center" wrapText="1"/>
      <protection/>
    </xf>
    <xf numFmtId="0" fontId="15" fillId="0" borderId="23" xfId="0" applyFont="1" applyBorder="1" applyAlignment="1" applyProtection="1">
      <alignment horizontal="right" vertical="center" wrapText="1"/>
      <protection/>
    </xf>
    <xf numFmtId="0" fontId="15" fillId="0" borderId="12" xfId="0" applyFont="1" applyBorder="1" applyAlignment="1" applyProtection="1">
      <alignment horizontal="right" vertical="center"/>
      <protection locked="0"/>
    </xf>
    <xf numFmtId="1" fontId="15" fillId="32" borderId="12" xfId="0" applyNumberFormat="1" applyFont="1" applyFill="1" applyBorder="1" applyAlignment="1" applyProtection="1">
      <alignment horizontal="right" vertical="center" wrapText="1"/>
      <protection/>
    </xf>
    <xf numFmtId="9" fontId="15" fillId="0" borderId="12" xfId="58" applyNumberFormat="1" applyFont="1" applyBorder="1" applyAlignment="1" applyProtection="1">
      <alignment horizontal="right" vertical="center" wrapText="1"/>
      <protection/>
    </xf>
    <xf numFmtId="21" fontId="15" fillId="0" borderId="12" xfId="58" applyNumberFormat="1" applyFont="1" applyBorder="1" applyAlignment="1" applyProtection="1">
      <alignment horizontal="right" vertical="center" wrapText="1"/>
      <protection/>
    </xf>
    <xf numFmtId="1" fontId="15" fillId="0" borderId="12" xfId="58" applyNumberFormat="1" applyFont="1" applyBorder="1" applyAlignment="1" applyProtection="1">
      <alignment horizontal="right" vertical="center" wrapText="1"/>
      <protection/>
    </xf>
    <xf numFmtId="2" fontId="15" fillId="0" borderId="12" xfId="58" applyNumberFormat="1" applyFont="1" applyBorder="1" applyAlignment="1" applyProtection="1">
      <alignment horizontal="right" vertical="center" wrapText="1"/>
      <protection/>
    </xf>
    <xf numFmtId="0" fontId="17" fillId="0" borderId="22" xfId="0" applyFont="1" applyBorder="1" applyAlignment="1" applyProtection="1">
      <alignment horizontal="right" vertical="center" wrapText="1"/>
      <protection/>
    </xf>
    <xf numFmtId="1" fontId="17" fillId="0" borderId="22" xfId="0" applyNumberFormat="1" applyFont="1" applyBorder="1" applyAlignment="1" applyProtection="1">
      <alignment horizontal="right" vertical="center" wrapText="1"/>
      <protection/>
    </xf>
    <xf numFmtId="9" fontId="19" fillId="0" borderId="22" xfId="0" applyNumberFormat="1" applyFont="1" applyBorder="1" applyAlignment="1" applyProtection="1">
      <alignment horizontal="right" vertical="center" wrapText="1"/>
      <protection/>
    </xf>
    <xf numFmtId="174" fontId="19" fillId="32" borderId="22" xfId="0" applyNumberFormat="1" applyFont="1" applyFill="1" applyBorder="1" applyAlignment="1" applyProtection="1">
      <alignment horizontal="right" vertical="center" wrapText="1"/>
      <protection/>
    </xf>
    <xf numFmtId="1" fontId="17" fillId="32" borderId="22" xfId="0" applyNumberFormat="1" applyFont="1" applyFill="1" applyBorder="1" applyAlignment="1" applyProtection="1">
      <alignment horizontal="right" vertical="center" wrapText="1"/>
      <protection/>
    </xf>
    <xf numFmtId="2" fontId="19" fillId="32" borderId="22" xfId="58" applyNumberFormat="1" applyFont="1" applyFill="1" applyBorder="1" applyAlignment="1" applyProtection="1">
      <alignment horizontal="right" vertical="center" wrapText="1"/>
      <protection/>
    </xf>
    <xf numFmtId="181" fontId="5" fillId="0" borderId="10" xfId="0" applyNumberFormat="1" applyFont="1" applyBorder="1" applyAlignment="1" applyProtection="1">
      <alignment horizontal="right" wrapText="1"/>
      <protection locked="0"/>
    </xf>
    <xf numFmtId="181" fontId="6" fillId="0" borderId="13" xfId="0" applyNumberFormat="1" applyFont="1" applyBorder="1" applyAlignment="1" applyProtection="1">
      <alignment horizontal="right" wrapText="1"/>
      <protection/>
    </xf>
    <xf numFmtId="0" fontId="0" fillId="0" borderId="0" xfId="0" applyAlignment="1" applyProtection="1">
      <alignment wrapText="1"/>
      <protection/>
    </xf>
    <xf numFmtId="0" fontId="3" fillId="0" borderId="16" xfId="0" applyFont="1" applyBorder="1" applyAlignment="1" applyProtection="1">
      <alignment horizontal="left"/>
      <protection locked="0"/>
    </xf>
    <xf numFmtId="0" fontId="18" fillId="0" borderId="13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left"/>
    </xf>
    <xf numFmtId="0" fontId="21" fillId="33" borderId="10" xfId="0" applyFont="1" applyFill="1" applyBorder="1" applyAlignment="1">
      <alignment horizontal="left"/>
    </xf>
    <xf numFmtId="0" fontId="21" fillId="33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22" xfId="0" applyNumberFormat="1" applyFont="1" applyFill="1" applyBorder="1" applyAlignment="1">
      <alignment vertical="center"/>
    </xf>
    <xf numFmtId="0" fontId="18" fillId="0" borderId="10" xfId="0" applyFont="1" applyFill="1" applyBorder="1" applyAlignment="1">
      <alignment horizontal="left"/>
    </xf>
    <xf numFmtId="0" fontId="18" fillId="33" borderId="10" xfId="0" applyFont="1" applyFill="1" applyBorder="1" applyAlignment="1">
      <alignment/>
    </xf>
    <xf numFmtId="0" fontId="18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/>
    </xf>
    <xf numFmtId="0" fontId="21" fillId="33" borderId="10" xfId="0" applyFont="1" applyFill="1" applyBorder="1" applyAlignment="1">
      <alignment horizontal="left" vertical="center"/>
    </xf>
    <xf numFmtId="0" fontId="18" fillId="33" borderId="10" xfId="0" applyFont="1" applyFill="1" applyBorder="1" applyAlignment="1">
      <alignment horizontal="left" vertical="center"/>
    </xf>
    <xf numFmtId="0" fontId="21" fillId="0" borderId="10" xfId="0" applyNumberFormat="1" applyFont="1" applyFill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0" fontId="12" fillId="33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21" fillId="0" borderId="10" xfId="0" applyFont="1" applyBorder="1" applyAlignment="1">
      <alignment vertical="top" wrapText="1"/>
    </xf>
    <xf numFmtId="0" fontId="21" fillId="0" borderId="0" xfId="0" applyFont="1" applyFill="1" applyAlignment="1">
      <alignment/>
    </xf>
    <xf numFmtId="0" fontId="21" fillId="0" borderId="10" xfId="0" applyFont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1" fillId="32" borderId="10" xfId="0" applyFont="1" applyFill="1" applyBorder="1" applyAlignment="1">
      <alignment horizontal="left" vertical="center" wrapText="1"/>
    </xf>
    <xf numFmtId="0" fontId="18" fillId="32" borderId="10" xfId="0" applyFont="1" applyFill="1" applyBorder="1" applyAlignment="1">
      <alignment horizontal="left" vertical="center" wrapText="1"/>
    </xf>
    <xf numFmtId="0" fontId="18" fillId="32" borderId="10" xfId="0" applyFont="1" applyFill="1" applyBorder="1" applyAlignment="1">
      <alignment horizontal="left"/>
    </xf>
    <xf numFmtId="0" fontId="21" fillId="32" borderId="10" xfId="0" applyFont="1" applyFill="1" applyBorder="1" applyAlignment="1">
      <alignment horizontal="left"/>
    </xf>
    <xf numFmtId="0" fontId="21" fillId="32" borderId="10" xfId="0" applyFont="1" applyFill="1" applyBorder="1" applyAlignment="1">
      <alignment horizontal="left" vertical="top" wrapText="1"/>
    </xf>
    <xf numFmtId="0" fontId="21" fillId="32" borderId="1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/>
    </xf>
    <xf numFmtId="0" fontId="21" fillId="0" borderId="22" xfId="0" applyNumberFormat="1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/>
    </xf>
    <xf numFmtId="0" fontId="18" fillId="0" borderId="24" xfId="0" applyFont="1" applyFill="1" applyBorder="1" applyAlignment="1">
      <alignment horizontal="left" vertical="center"/>
    </xf>
    <xf numFmtId="0" fontId="18" fillId="32" borderId="13" xfId="0" applyFont="1" applyFill="1" applyBorder="1" applyAlignment="1">
      <alignment horizontal="left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 applyProtection="1">
      <alignment horizontal="center" vertical="center" wrapText="1"/>
      <protection locked="0"/>
    </xf>
    <xf numFmtId="22" fontId="5" fillId="0" borderId="10" xfId="0" applyNumberFormat="1" applyFont="1" applyBorder="1" applyAlignment="1" applyProtection="1">
      <alignment horizontal="right" wrapText="1"/>
      <protection locked="0"/>
    </xf>
    <xf numFmtId="0" fontId="21" fillId="33" borderId="10" xfId="0" applyFont="1" applyFill="1" applyBorder="1" applyAlignment="1">
      <alignment horizontal="left" vertical="top"/>
    </xf>
    <xf numFmtId="0" fontId="21" fillId="0" borderId="10" xfId="0" applyFont="1" applyFill="1" applyBorder="1" applyAlignment="1">
      <alignment horizontal="left" vertical="top"/>
    </xf>
    <xf numFmtId="0" fontId="21" fillId="0" borderId="10" xfId="0" applyFont="1" applyBorder="1" applyAlignment="1">
      <alignment vertical="center" wrapText="1"/>
    </xf>
    <xf numFmtId="0" fontId="18" fillId="0" borderId="10" xfId="0" applyFont="1" applyFill="1" applyBorder="1" applyAlignment="1">
      <alignment horizontal="left" vertical="top"/>
    </xf>
    <xf numFmtId="0" fontId="18" fillId="0" borderId="13" xfId="0" applyFont="1" applyFill="1" applyBorder="1" applyAlignment="1">
      <alignment horizontal="left" vertical="top"/>
    </xf>
    <xf numFmtId="0" fontId="21" fillId="0" borderId="2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0" xfId="0" applyFont="1" applyBorder="1" applyAlignment="1" applyProtection="1">
      <alignment horizontal="left" vertical="center" wrapText="1"/>
      <protection locked="0"/>
    </xf>
    <xf numFmtId="0" fontId="21" fillId="0" borderId="10" xfId="0" applyFont="1" applyFill="1" applyBorder="1" applyAlignment="1">
      <alignment horizontal="left" wrapText="1"/>
    </xf>
    <xf numFmtId="0" fontId="21" fillId="0" borderId="0" xfId="0" applyFont="1" applyFill="1" applyAlignment="1">
      <alignment horizontal="left"/>
    </xf>
    <xf numFmtId="0" fontId="18" fillId="0" borderId="13" xfId="0" applyFont="1" applyFill="1" applyBorder="1" applyAlignment="1">
      <alignment horizontal="left" wrapText="1"/>
    </xf>
    <xf numFmtId="0" fontId="6" fillId="0" borderId="14" xfId="0" applyFont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left"/>
      <protection locked="0"/>
    </xf>
    <xf numFmtId="0" fontId="11" fillId="0" borderId="27" xfId="0" applyFont="1" applyBorder="1" applyAlignment="1" applyProtection="1">
      <alignment horizontal="center" vertical="center" textRotation="90" wrapText="1" shrinkToFit="1"/>
      <protection/>
    </xf>
    <xf numFmtId="0" fontId="11" fillId="0" borderId="10" xfId="0" applyFont="1" applyBorder="1" applyAlignment="1" applyProtection="1">
      <alignment horizontal="center" vertical="center" textRotation="90" wrapText="1" shrinkToFit="1"/>
      <protection/>
    </xf>
    <xf numFmtId="0" fontId="20" fillId="0" borderId="28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/>
      <protection/>
    </xf>
    <xf numFmtId="0" fontId="11" fillId="0" borderId="29" xfId="0" applyFont="1" applyBorder="1" applyAlignment="1" applyProtection="1">
      <alignment horizontal="center" vertical="center" textRotation="90" wrapText="1" shrinkToFit="1"/>
      <protection/>
    </xf>
    <xf numFmtId="0" fontId="11" fillId="0" borderId="15" xfId="0" applyFont="1" applyBorder="1" applyAlignment="1" applyProtection="1">
      <alignment horizontal="center" vertical="center" textRotation="90" wrapText="1" shrinkToFit="1"/>
      <protection/>
    </xf>
    <xf numFmtId="0" fontId="11" fillId="0" borderId="27" xfId="0" applyFont="1" applyBorder="1" applyAlignment="1" applyProtection="1">
      <alignment horizontal="center" vertical="center" wrapText="1" shrinkToFit="1"/>
      <protection/>
    </xf>
    <xf numFmtId="0" fontId="11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vertical="center"/>
      <protection/>
    </xf>
    <xf numFmtId="0" fontId="16" fillId="0" borderId="30" xfId="0" applyFont="1" applyBorder="1" applyAlignment="1" applyProtection="1">
      <alignment horizontal="center" wrapText="1"/>
      <protection/>
    </xf>
    <xf numFmtId="0" fontId="16" fillId="0" borderId="31" xfId="0" applyFont="1" applyBorder="1" applyAlignment="1" applyProtection="1">
      <alignment horizontal="center" wrapText="1"/>
      <protection/>
    </xf>
    <xf numFmtId="0" fontId="16" fillId="0" borderId="32" xfId="0" applyFont="1" applyBorder="1" applyAlignment="1" applyProtection="1">
      <alignment horizontal="center" wrapText="1"/>
      <protection/>
    </xf>
    <xf numFmtId="0" fontId="11" fillId="0" borderId="16" xfId="0" applyFont="1" applyBorder="1" applyAlignment="1" applyProtection="1">
      <alignment horizontal="center"/>
      <protection locked="0"/>
    </xf>
    <xf numFmtId="0" fontId="11" fillId="0" borderId="33" xfId="0" applyFont="1" applyBorder="1" applyAlignment="1" applyProtection="1">
      <alignment horizontal="center" vertical="center" wrapText="1" shrinkToFit="1"/>
      <protection/>
    </xf>
    <xf numFmtId="0" fontId="11" fillId="0" borderId="34" xfId="0" applyFont="1" applyBorder="1" applyAlignment="1" applyProtection="1">
      <alignment horizontal="center" vertical="center" wrapText="1" shrinkToFit="1"/>
      <protection/>
    </xf>
    <xf numFmtId="0" fontId="15" fillId="0" borderId="16" xfId="0" applyFont="1" applyBorder="1" applyAlignment="1" applyProtection="1">
      <alignment horizontal="left"/>
      <protection locked="0"/>
    </xf>
    <xf numFmtId="0" fontId="11" fillId="0" borderId="35" xfId="0" applyFont="1" applyBorder="1" applyAlignment="1" applyProtection="1">
      <alignment horizontal="center" vertical="center" textRotation="90" wrapText="1" shrinkToFit="1"/>
      <protection/>
    </xf>
    <xf numFmtId="0" fontId="11" fillId="0" borderId="17" xfId="0" applyFont="1" applyBorder="1" applyAlignment="1" applyProtection="1">
      <alignment horizontal="center" vertical="center" textRotation="90" wrapText="1" shrinkToFi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S57"/>
  <sheetViews>
    <sheetView view="pageBreakPreview" zoomScaleSheetLayoutView="100" zoomScalePageLayoutView="0" workbookViewId="0" topLeftCell="A13">
      <selection activeCell="B47" sqref="B47"/>
    </sheetView>
  </sheetViews>
  <sheetFormatPr defaultColWidth="9.140625" defaultRowHeight="15"/>
  <cols>
    <col min="1" max="1" width="3.421875" style="27" customWidth="1"/>
    <col min="2" max="2" width="25.421875" style="27" customWidth="1"/>
    <col min="3" max="3" width="5.7109375" style="27" customWidth="1"/>
    <col min="4" max="4" width="8.7109375" style="27" customWidth="1"/>
    <col min="5" max="5" width="13.140625" style="27" customWidth="1"/>
    <col min="6" max="8" width="8.8515625" style="27" customWidth="1"/>
    <col min="9" max="9" width="9.28125" style="27" customWidth="1"/>
    <col min="10" max="10" width="9.140625" style="27" customWidth="1"/>
    <col min="11" max="11" width="8.8515625" style="27" customWidth="1"/>
    <col min="12" max="12" width="9.8515625" style="27" customWidth="1"/>
    <col min="13" max="14" width="9.421875" style="27" customWidth="1"/>
    <col min="15" max="15" width="10.28125" style="27" customWidth="1"/>
    <col min="16" max="16" width="9.421875" style="27" customWidth="1"/>
    <col min="17" max="17" width="10.140625" style="27" customWidth="1"/>
    <col min="18" max="18" width="29.140625" style="27" customWidth="1"/>
    <col min="19" max="19" width="9.28125" style="27" customWidth="1"/>
    <col min="20" max="16384" width="9.140625" style="27" customWidth="1"/>
  </cols>
  <sheetData>
    <row r="1" ht="120">
      <c r="R1" s="96" t="s">
        <v>68</v>
      </c>
    </row>
    <row r="2" spans="1:19" ht="15.75">
      <c r="A2" s="168" t="s">
        <v>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</row>
    <row r="3" spans="1:19" ht="15.75">
      <c r="A3" s="168" t="s">
        <v>53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</row>
    <row r="4" spans="1:19" ht="15.75">
      <c r="A4" s="168" t="s">
        <v>67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</row>
    <row r="5" spans="1:19" ht="15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1:19" ht="15.75">
      <c r="A6" s="26" t="s">
        <v>1</v>
      </c>
      <c r="B6" s="26"/>
      <c r="C6" s="26"/>
      <c r="D6" s="26"/>
      <c r="E6" s="26"/>
      <c r="F6" s="26"/>
      <c r="G6" s="26"/>
      <c r="H6" s="26"/>
      <c r="I6" s="25"/>
      <c r="J6" s="26" t="s">
        <v>2</v>
      </c>
      <c r="K6" s="26"/>
      <c r="L6" s="26"/>
      <c r="M6" s="26"/>
      <c r="N6" s="26"/>
      <c r="O6" s="26"/>
      <c r="P6" s="26"/>
      <c r="Q6" s="26"/>
      <c r="S6" s="25"/>
    </row>
    <row r="7" spans="1:19" ht="15.75">
      <c r="A7" s="28" t="s">
        <v>26</v>
      </c>
      <c r="B7" s="26"/>
      <c r="C7" s="26"/>
      <c r="D7" s="166" t="s">
        <v>69</v>
      </c>
      <c r="E7" s="166"/>
      <c r="F7" s="166"/>
      <c r="G7" s="29"/>
      <c r="H7" s="29"/>
      <c r="I7" s="25"/>
      <c r="J7" s="28" t="s">
        <v>27</v>
      </c>
      <c r="K7" s="26"/>
      <c r="L7" s="26"/>
      <c r="M7" s="26"/>
      <c r="N7" s="26"/>
      <c r="O7" s="26"/>
      <c r="P7" s="26"/>
      <c r="Q7" s="26"/>
      <c r="R7" s="24">
        <f>F14/F11</f>
        <v>1</v>
      </c>
      <c r="S7" s="29"/>
    </row>
    <row r="8" spans="1:19" ht="15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</row>
    <row r="9" spans="1:19" ht="15.75">
      <c r="A9" s="28" t="s">
        <v>17</v>
      </c>
      <c r="B9" s="26"/>
      <c r="C9" s="26"/>
      <c r="D9" s="26"/>
      <c r="E9" s="26"/>
      <c r="F9" s="97" t="s">
        <v>70</v>
      </c>
      <c r="G9" s="29"/>
      <c r="H9" s="29"/>
      <c r="I9" s="25"/>
      <c r="J9" s="28" t="s">
        <v>16</v>
      </c>
      <c r="K9" s="26"/>
      <c r="L9" s="26"/>
      <c r="M9" s="26"/>
      <c r="N9" s="26"/>
      <c r="O9" s="26"/>
      <c r="P9" s="166" t="s">
        <v>71</v>
      </c>
      <c r="Q9" s="166"/>
      <c r="R9" s="166"/>
      <c r="S9" s="25"/>
    </row>
    <row r="10" spans="1:19" ht="15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55"/>
      <c r="Q10" s="55"/>
      <c r="R10" s="55"/>
      <c r="S10" s="25"/>
    </row>
    <row r="11" spans="1:19" ht="15.75">
      <c r="A11" s="26" t="s">
        <v>23</v>
      </c>
      <c r="B11" s="26"/>
      <c r="C11" s="26"/>
      <c r="D11" s="26"/>
      <c r="E11" s="26"/>
      <c r="F11" s="56">
        <v>26</v>
      </c>
      <c r="G11" s="29"/>
      <c r="H11" s="29"/>
      <c r="I11" s="25"/>
      <c r="J11" s="28" t="s">
        <v>29</v>
      </c>
      <c r="K11" s="26"/>
      <c r="L11" s="26"/>
      <c r="M11" s="26"/>
      <c r="N11" s="26"/>
      <c r="O11" s="26"/>
      <c r="P11" s="166" t="s">
        <v>72</v>
      </c>
      <c r="Q11" s="166"/>
      <c r="R11" s="166"/>
      <c r="S11" s="25"/>
    </row>
    <row r="12" spans="1:19" ht="15.7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55"/>
      <c r="Q12" s="55"/>
      <c r="R12" s="55"/>
      <c r="S12" s="25"/>
    </row>
    <row r="13" spans="1:19" ht="15.75">
      <c r="A13" s="167" t="s">
        <v>3</v>
      </c>
      <c r="B13" s="167"/>
      <c r="C13" s="167"/>
      <c r="D13" s="167"/>
      <c r="E13" s="167"/>
      <c r="F13" s="167"/>
      <c r="G13" s="55"/>
      <c r="H13" s="55"/>
      <c r="I13" s="25"/>
      <c r="J13" s="28" t="s">
        <v>28</v>
      </c>
      <c r="K13" s="26"/>
      <c r="L13" s="26"/>
      <c r="M13" s="26"/>
      <c r="N13" s="26"/>
      <c r="O13" s="26"/>
      <c r="P13" s="166" t="s">
        <v>73</v>
      </c>
      <c r="Q13" s="166"/>
      <c r="R13" s="166"/>
      <c r="S13" s="25"/>
    </row>
    <row r="14" spans="1:19" ht="15.75">
      <c r="A14" s="26" t="s">
        <v>24</v>
      </c>
      <c r="B14" s="26"/>
      <c r="C14" s="26"/>
      <c r="D14" s="26"/>
      <c r="E14" s="26"/>
      <c r="F14" s="66">
        <v>26</v>
      </c>
      <c r="G14" s="57"/>
      <c r="H14" s="57"/>
      <c r="I14" s="25"/>
      <c r="J14" s="169"/>
      <c r="K14" s="167"/>
      <c r="L14" s="167"/>
      <c r="M14" s="167"/>
      <c r="N14" s="167"/>
      <c r="O14" s="167"/>
      <c r="P14" s="167"/>
      <c r="Q14" s="167"/>
      <c r="R14" s="26"/>
      <c r="S14" s="25"/>
    </row>
    <row r="16" spans="1:17" ht="15" customHeight="1">
      <c r="A16" s="161" t="s">
        <v>4</v>
      </c>
      <c r="B16" s="161" t="s">
        <v>5</v>
      </c>
      <c r="C16" s="161" t="s">
        <v>50</v>
      </c>
      <c r="D16" s="161" t="s">
        <v>6</v>
      </c>
      <c r="E16" s="163" t="s">
        <v>7</v>
      </c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5"/>
    </row>
    <row r="17" spans="1:17" ht="39.75" customHeight="1">
      <c r="A17" s="161"/>
      <c r="B17" s="161"/>
      <c r="C17" s="161"/>
      <c r="D17" s="161"/>
      <c r="E17" s="161" t="s">
        <v>51</v>
      </c>
      <c r="F17" s="161"/>
      <c r="G17" s="161" t="s">
        <v>59</v>
      </c>
      <c r="H17" s="161"/>
      <c r="I17" s="161" t="s">
        <v>8</v>
      </c>
      <c r="J17" s="161"/>
      <c r="K17" s="161" t="s">
        <v>9</v>
      </c>
      <c r="L17" s="161"/>
      <c r="M17" s="161" t="s">
        <v>10</v>
      </c>
      <c r="N17" s="161"/>
      <c r="O17" s="161" t="s">
        <v>11</v>
      </c>
      <c r="P17" s="161"/>
      <c r="Q17" s="162" t="s">
        <v>32</v>
      </c>
    </row>
    <row r="18" spans="1:17" ht="15">
      <c r="A18" s="161"/>
      <c r="B18" s="161"/>
      <c r="C18" s="161"/>
      <c r="D18" s="161"/>
      <c r="E18" s="30" t="s">
        <v>12</v>
      </c>
      <c r="F18" s="30" t="s">
        <v>13</v>
      </c>
      <c r="G18" s="30" t="s">
        <v>12</v>
      </c>
      <c r="H18" s="30" t="s">
        <v>13</v>
      </c>
      <c r="I18" s="30" t="s">
        <v>12</v>
      </c>
      <c r="J18" s="30" t="s">
        <v>13</v>
      </c>
      <c r="K18" s="30" t="s">
        <v>12</v>
      </c>
      <c r="L18" s="30" t="s">
        <v>13</v>
      </c>
      <c r="M18" s="30" t="s">
        <v>12</v>
      </c>
      <c r="N18" s="30" t="s">
        <v>13</v>
      </c>
      <c r="O18" s="30" t="s">
        <v>12</v>
      </c>
      <c r="P18" s="30" t="s">
        <v>13</v>
      </c>
      <c r="Q18" s="161"/>
    </row>
    <row r="19" spans="1:17" ht="15">
      <c r="A19" s="67">
        <v>1</v>
      </c>
      <c r="B19" s="98" t="s">
        <v>234</v>
      </c>
      <c r="C19" s="145" t="s">
        <v>193</v>
      </c>
      <c r="D19" s="2">
        <v>11</v>
      </c>
      <c r="E19" s="41">
        <v>0.0038078703703703707</v>
      </c>
      <c r="F19" s="6">
        <v>10</v>
      </c>
      <c r="G19" s="58">
        <v>6.1</v>
      </c>
      <c r="H19" s="6">
        <v>11</v>
      </c>
      <c r="I19" s="7">
        <v>1</v>
      </c>
      <c r="J19" s="7">
        <v>10</v>
      </c>
      <c r="K19" s="6">
        <v>29</v>
      </c>
      <c r="L19" s="7">
        <v>42</v>
      </c>
      <c r="M19" s="6">
        <v>171</v>
      </c>
      <c r="N19" s="7">
        <v>21</v>
      </c>
      <c r="O19" s="6">
        <v>6</v>
      </c>
      <c r="P19" s="7">
        <v>22</v>
      </c>
      <c r="Q19" s="31">
        <f>(F19+H19+J19+L19+N19+P19)</f>
        <v>116</v>
      </c>
    </row>
    <row r="20" spans="1:17" ht="15">
      <c r="A20" s="67">
        <v>2</v>
      </c>
      <c r="B20" s="99" t="s">
        <v>235</v>
      </c>
      <c r="C20" s="145" t="s">
        <v>193</v>
      </c>
      <c r="D20" s="2">
        <v>11</v>
      </c>
      <c r="E20" s="41">
        <v>0.0038310185185185183</v>
      </c>
      <c r="F20" s="6">
        <v>10</v>
      </c>
      <c r="G20" s="58">
        <v>5.26</v>
      </c>
      <c r="H20" s="6">
        <v>42</v>
      </c>
      <c r="I20" s="7">
        <v>0</v>
      </c>
      <c r="J20" s="7">
        <v>9</v>
      </c>
      <c r="K20" s="6">
        <v>20</v>
      </c>
      <c r="L20" s="7">
        <v>24</v>
      </c>
      <c r="M20" s="4">
        <v>160</v>
      </c>
      <c r="N20" s="7">
        <v>15</v>
      </c>
      <c r="O20" s="6">
        <v>-4</v>
      </c>
      <c r="P20" s="7">
        <v>2</v>
      </c>
      <c r="Q20" s="31">
        <f aca="true" t="shared" si="0" ref="Q20:Q49">(F20+H20+J20+L20+N20+P20)</f>
        <v>102</v>
      </c>
    </row>
    <row r="21" spans="1:17" ht="15">
      <c r="A21" s="67">
        <v>3</v>
      </c>
      <c r="B21" s="100" t="s">
        <v>236</v>
      </c>
      <c r="C21" s="145" t="s">
        <v>193</v>
      </c>
      <c r="D21" s="2">
        <v>11</v>
      </c>
      <c r="E21" s="41">
        <v>0.0038773148148148143</v>
      </c>
      <c r="F21" s="6">
        <v>9</v>
      </c>
      <c r="G21" s="58">
        <v>5.95</v>
      </c>
      <c r="H21" s="6">
        <v>14</v>
      </c>
      <c r="I21" s="7">
        <v>0</v>
      </c>
      <c r="J21" s="7">
        <v>9</v>
      </c>
      <c r="K21" s="6">
        <v>23</v>
      </c>
      <c r="L21" s="7">
        <v>30</v>
      </c>
      <c r="M21" s="6">
        <v>131</v>
      </c>
      <c r="N21" s="7">
        <v>5</v>
      </c>
      <c r="O21" s="6">
        <v>-8</v>
      </c>
      <c r="P21" s="7">
        <v>0</v>
      </c>
      <c r="Q21" s="31">
        <f t="shared" si="0"/>
        <v>67</v>
      </c>
    </row>
    <row r="22" spans="1:17" ht="15">
      <c r="A22" s="67">
        <v>4</v>
      </c>
      <c r="B22" s="100" t="s">
        <v>237</v>
      </c>
      <c r="C22" s="145" t="s">
        <v>193</v>
      </c>
      <c r="D22" s="2">
        <v>11</v>
      </c>
      <c r="E22" s="41">
        <v>0.0037847222222222223</v>
      </c>
      <c r="F22" s="6">
        <v>11</v>
      </c>
      <c r="G22" s="58">
        <v>5.76</v>
      </c>
      <c r="H22" s="6">
        <v>20</v>
      </c>
      <c r="I22" s="7">
        <v>7</v>
      </c>
      <c r="J22" s="7">
        <v>33</v>
      </c>
      <c r="K22" s="6">
        <v>30</v>
      </c>
      <c r="L22" s="7">
        <v>44</v>
      </c>
      <c r="M22" s="6">
        <v>160</v>
      </c>
      <c r="N22" s="7">
        <v>15</v>
      </c>
      <c r="O22" s="6">
        <v>-7</v>
      </c>
      <c r="P22" s="7">
        <v>0</v>
      </c>
      <c r="Q22" s="31">
        <f t="shared" si="0"/>
        <v>123</v>
      </c>
    </row>
    <row r="23" spans="1:17" ht="15">
      <c r="A23" s="67">
        <v>5</v>
      </c>
      <c r="B23" s="100" t="s">
        <v>238</v>
      </c>
      <c r="C23" s="145" t="s">
        <v>193</v>
      </c>
      <c r="D23" s="2">
        <v>11</v>
      </c>
      <c r="E23" s="41">
        <v>0.003761574074074074</v>
      </c>
      <c r="F23" s="6">
        <v>11</v>
      </c>
      <c r="G23" s="58">
        <v>5.7</v>
      </c>
      <c r="H23" s="6">
        <v>22</v>
      </c>
      <c r="I23" s="7">
        <v>0</v>
      </c>
      <c r="J23" s="7">
        <v>9</v>
      </c>
      <c r="K23" s="6">
        <v>25</v>
      </c>
      <c r="L23" s="7">
        <v>34</v>
      </c>
      <c r="M23" s="6">
        <v>171</v>
      </c>
      <c r="N23" s="7">
        <v>21</v>
      </c>
      <c r="O23" s="6">
        <v>-13</v>
      </c>
      <c r="P23" s="7">
        <v>0</v>
      </c>
      <c r="Q23" s="31">
        <f t="shared" si="0"/>
        <v>97</v>
      </c>
    </row>
    <row r="24" spans="1:17" ht="15">
      <c r="A24" s="67">
        <v>6</v>
      </c>
      <c r="B24" s="100" t="s">
        <v>239</v>
      </c>
      <c r="C24" s="145" t="s">
        <v>193</v>
      </c>
      <c r="D24" s="2">
        <v>11</v>
      </c>
      <c r="E24" s="41">
        <v>0.003298611111111111</v>
      </c>
      <c r="F24" s="6">
        <v>22</v>
      </c>
      <c r="G24" s="58">
        <v>5.1</v>
      </c>
      <c r="H24" s="6">
        <v>50</v>
      </c>
      <c r="I24" s="7">
        <v>0</v>
      </c>
      <c r="J24" s="7">
        <v>4</v>
      </c>
      <c r="K24" s="6">
        <v>27</v>
      </c>
      <c r="L24" s="7">
        <v>38</v>
      </c>
      <c r="M24" s="6">
        <v>160</v>
      </c>
      <c r="N24" s="7">
        <v>15</v>
      </c>
      <c r="O24" s="6">
        <v>-5</v>
      </c>
      <c r="P24" s="7">
        <v>1</v>
      </c>
      <c r="Q24" s="31">
        <f t="shared" si="0"/>
        <v>130</v>
      </c>
    </row>
    <row r="25" spans="1:17" ht="15">
      <c r="A25" s="67">
        <v>7</v>
      </c>
      <c r="B25" s="101" t="s">
        <v>240</v>
      </c>
      <c r="C25" s="145" t="s">
        <v>193</v>
      </c>
      <c r="D25" s="2">
        <v>11</v>
      </c>
      <c r="E25" s="41">
        <v>0.003206018518518519</v>
      </c>
      <c r="F25" s="6">
        <v>24</v>
      </c>
      <c r="G25" s="58">
        <v>5.25</v>
      </c>
      <c r="H25" s="6">
        <v>43</v>
      </c>
      <c r="I25" s="7">
        <v>0</v>
      </c>
      <c r="J25" s="7">
        <v>4</v>
      </c>
      <c r="K25" s="6">
        <v>27</v>
      </c>
      <c r="L25" s="7">
        <v>38</v>
      </c>
      <c r="M25" s="4">
        <v>151</v>
      </c>
      <c r="N25" s="7">
        <v>12</v>
      </c>
      <c r="O25" s="6">
        <v>-7</v>
      </c>
      <c r="P25" s="7">
        <v>0</v>
      </c>
      <c r="Q25" s="31">
        <f t="shared" si="0"/>
        <v>121</v>
      </c>
    </row>
    <row r="26" spans="1:17" ht="15">
      <c r="A26" s="67">
        <v>8</v>
      </c>
      <c r="B26" s="102" t="s">
        <v>241</v>
      </c>
      <c r="C26" s="145" t="s">
        <v>193</v>
      </c>
      <c r="D26" s="2">
        <v>11</v>
      </c>
      <c r="E26" s="41">
        <v>0.0034375</v>
      </c>
      <c r="F26" s="6">
        <v>21</v>
      </c>
      <c r="G26" s="58">
        <v>5.15</v>
      </c>
      <c r="H26" s="6">
        <v>48</v>
      </c>
      <c r="I26" s="7">
        <v>6</v>
      </c>
      <c r="J26" s="7">
        <v>29</v>
      </c>
      <c r="K26" s="6">
        <v>29</v>
      </c>
      <c r="L26" s="7">
        <v>42</v>
      </c>
      <c r="M26" s="6">
        <v>153</v>
      </c>
      <c r="N26" s="7">
        <v>13</v>
      </c>
      <c r="O26" s="6">
        <v>-2</v>
      </c>
      <c r="P26" s="7">
        <v>6</v>
      </c>
      <c r="Q26" s="31">
        <f t="shared" si="0"/>
        <v>159</v>
      </c>
    </row>
    <row r="27" spans="1:17" ht="15">
      <c r="A27" s="67">
        <v>9</v>
      </c>
      <c r="B27" s="103" t="s">
        <v>242</v>
      </c>
      <c r="C27" s="145" t="s">
        <v>193</v>
      </c>
      <c r="D27" s="2">
        <v>11</v>
      </c>
      <c r="E27" s="41">
        <v>0.0038773148148148143</v>
      </c>
      <c r="F27" s="6">
        <v>9</v>
      </c>
      <c r="G27" s="58">
        <v>5.95</v>
      </c>
      <c r="H27" s="6">
        <v>14</v>
      </c>
      <c r="I27" s="7">
        <v>0</v>
      </c>
      <c r="J27" s="7">
        <v>9</v>
      </c>
      <c r="K27" s="6">
        <v>23</v>
      </c>
      <c r="L27" s="7">
        <v>30</v>
      </c>
      <c r="M27" s="6">
        <v>131</v>
      </c>
      <c r="N27" s="7">
        <v>5</v>
      </c>
      <c r="O27" s="6">
        <v>-8</v>
      </c>
      <c r="P27" s="7">
        <v>0</v>
      </c>
      <c r="Q27" s="31">
        <f t="shared" si="0"/>
        <v>67</v>
      </c>
    </row>
    <row r="28" spans="1:17" ht="15">
      <c r="A28" s="67">
        <v>10</v>
      </c>
      <c r="B28" s="103" t="s">
        <v>245</v>
      </c>
      <c r="C28" s="145" t="s">
        <v>193</v>
      </c>
      <c r="D28" s="2">
        <v>11</v>
      </c>
      <c r="E28" s="41">
        <v>0.003298611111111111</v>
      </c>
      <c r="F28" s="6">
        <v>22</v>
      </c>
      <c r="G28" s="58">
        <v>5.1</v>
      </c>
      <c r="H28" s="6">
        <v>50</v>
      </c>
      <c r="I28" s="7">
        <v>0</v>
      </c>
      <c r="J28" s="7">
        <v>4</v>
      </c>
      <c r="K28" s="6">
        <v>27</v>
      </c>
      <c r="L28" s="7">
        <v>38</v>
      </c>
      <c r="M28" s="6">
        <v>160</v>
      </c>
      <c r="N28" s="7">
        <v>15</v>
      </c>
      <c r="O28" s="6">
        <v>-5</v>
      </c>
      <c r="P28" s="7">
        <v>1</v>
      </c>
      <c r="Q28" s="31">
        <f t="shared" si="0"/>
        <v>130</v>
      </c>
    </row>
    <row r="29" spans="1:17" ht="15">
      <c r="A29" s="67">
        <v>11</v>
      </c>
      <c r="B29" s="102" t="s">
        <v>122</v>
      </c>
      <c r="C29" s="145" t="s">
        <v>193</v>
      </c>
      <c r="D29" s="2">
        <v>11</v>
      </c>
      <c r="E29" s="41">
        <v>0.003206018518518519</v>
      </c>
      <c r="F29" s="6">
        <v>24</v>
      </c>
      <c r="G29" s="58">
        <v>5.25</v>
      </c>
      <c r="H29" s="6">
        <v>43</v>
      </c>
      <c r="I29" s="7">
        <v>0</v>
      </c>
      <c r="J29" s="7">
        <v>4</v>
      </c>
      <c r="K29" s="6">
        <v>27</v>
      </c>
      <c r="L29" s="7">
        <v>38</v>
      </c>
      <c r="M29" s="4">
        <v>151</v>
      </c>
      <c r="N29" s="7">
        <v>12</v>
      </c>
      <c r="O29" s="6">
        <v>-7</v>
      </c>
      <c r="P29" s="7">
        <v>0</v>
      </c>
      <c r="Q29" s="31">
        <f t="shared" si="0"/>
        <v>121</v>
      </c>
    </row>
    <row r="30" spans="1:17" ht="15">
      <c r="A30" s="67">
        <v>12</v>
      </c>
      <c r="B30" s="102" t="s">
        <v>246</v>
      </c>
      <c r="C30" s="145" t="s">
        <v>193</v>
      </c>
      <c r="D30" s="2">
        <v>11</v>
      </c>
      <c r="E30" s="41">
        <v>0.0034375</v>
      </c>
      <c r="F30" s="6">
        <v>21</v>
      </c>
      <c r="G30" s="58">
        <v>5.15</v>
      </c>
      <c r="H30" s="6">
        <v>48</v>
      </c>
      <c r="I30" s="7">
        <v>6</v>
      </c>
      <c r="J30" s="7">
        <v>29</v>
      </c>
      <c r="K30" s="6">
        <v>29</v>
      </c>
      <c r="L30" s="7">
        <v>42</v>
      </c>
      <c r="M30" s="6">
        <v>153</v>
      </c>
      <c r="N30" s="7">
        <v>13</v>
      </c>
      <c r="O30" s="6">
        <v>-2</v>
      </c>
      <c r="P30" s="7">
        <v>6</v>
      </c>
      <c r="Q30" s="31">
        <f t="shared" si="0"/>
        <v>159</v>
      </c>
    </row>
    <row r="31" spans="1:17" ht="15">
      <c r="A31" s="67">
        <v>13</v>
      </c>
      <c r="B31" s="103" t="s">
        <v>247</v>
      </c>
      <c r="C31" s="145" t="s">
        <v>193</v>
      </c>
      <c r="D31" s="2">
        <v>11</v>
      </c>
      <c r="E31" s="41">
        <v>0.0038773148148148143</v>
      </c>
      <c r="F31" s="6">
        <v>9</v>
      </c>
      <c r="G31" s="58">
        <v>5.95</v>
      </c>
      <c r="H31" s="6">
        <v>14</v>
      </c>
      <c r="I31" s="7">
        <v>0</v>
      </c>
      <c r="J31" s="7">
        <v>9</v>
      </c>
      <c r="K31" s="6">
        <v>23</v>
      </c>
      <c r="L31" s="7">
        <v>30</v>
      </c>
      <c r="M31" s="6">
        <v>131</v>
      </c>
      <c r="N31" s="7">
        <v>5</v>
      </c>
      <c r="O31" s="6">
        <v>-8</v>
      </c>
      <c r="P31" s="7">
        <v>0</v>
      </c>
      <c r="Q31" s="31">
        <f t="shared" si="0"/>
        <v>67</v>
      </c>
    </row>
    <row r="32" spans="1:17" ht="15">
      <c r="A32" s="68">
        <v>14</v>
      </c>
      <c r="B32" s="103" t="s">
        <v>248</v>
      </c>
      <c r="C32" s="145" t="s">
        <v>193</v>
      </c>
      <c r="D32" s="2">
        <v>11</v>
      </c>
      <c r="E32" s="41">
        <v>0.003206018518518519</v>
      </c>
      <c r="F32" s="6">
        <v>24</v>
      </c>
      <c r="G32" s="58">
        <v>5.25</v>
      </c>
      <c r="H32" s="6">
        <v>43</v>
      </c>
      <c r="I32" s="7">
        <v>0</v>
      </c>
      <c r="J32" s="7">
        <v>4</v>
      </c>
      <c r="K32" s="6">
        <v>27</v>
      </c>
      <c r="L32" s="7">
        <v>38</v>
      </c>
      <c r="M32" s="4">
        <v>151</v>
      </c>
      <c r="N32" s="7">
        <v>12</v>
      </c>
      <c r="O32" s="6">
        <v>-7</v>
      </c>
      <c r="P32" s="7">
        <v>0</v>
      </c>
      <c r="Q32" s="31">
        <f t="shared" si="0"/>
        <v>121</v>
      </c>
    </row>
    <row r="33" spans="1:17" ht="15.75" thickBot="1">
      <c r="A33" s="68">
        <v>15</v>
      </c>
      <c r="B33" s="102" t="s">
        <v>243</v>
      </c>
      <c r="C33" s="145" t="s">
        <v>193</v>
      </c>
      <c r="D33" s="2">
        <v>11</v>
      </c>
      <c r="E33" s="41">
        <v>0.0034375</v>
      </c>
      <c r="F33" s="6">
        <v>21</v>
      </c>
      <c r="G33" s="58">
        <v>5.15</v>
      </c>
      <c r="H33" s="6">
        <v>48</v>
      </c>
      <c r="I33" s="7">
        <v>6</v>
      </c>
      <c r="J33" s="7">
        <v>29</v>
      </c>
      <c r="K33" s="6">
        <v>29</v>
      </c>
      <c r="L33" s="7">
        <v>42</v>
      </c>
      <c r="M33" s="6">
        <v>153</v>
      </c>
      <c r="N33" s="7">
        <v>13</v>
      </c>
      <c r="O33" s="6">
        <v>-2</v>
      </c>
      <c r="P33" s="7">
        <v>6</v>
      </c>
      <c r="Q33" s="31">
        <f t="shared" si="0"/>
        <v>159</v>
      </c>
    </row>
    <row r="34" spans="1:17" ht="15.75" thickBot="1">
      <c r="A34" s="68">
        <v>16</v>
      </c>
      <c r="B34" s="104" t="s">
        <v>249</v>
      </c>
      <c r="C34" s="145" t="s">
        <v>193</v>
      </c>
      <c r="D34" s="2">
        <v>11</v>
      </c>
      <c r="E34" s="41">
        <v>0.003356481481481481</v>
      </c>
      <c r="F34" s="6">
        <v>30</v>
      </c>
      <c r="G34" s="58">
        <v>6.1</v>
      </c>
      <c r="H34" s="6">
        <v>19</v>
      </c>
      <c r="I34" s="7">
        <v>17</v>
      </c>
      <c r="J34" s="7">
        <v>28</v>
      </c>
      <c r="K34" s="6">
        <v>24</v>
      </c>
      <c r="L34" s="7">
        <v>37</v>
      </c>
      <c r="M34" s="6">
        <v>120</v>
      </c>
      <c r="N34" s="7">
        <v>5</v>
      </c>
      <c r="O34" s="6">
        <v>0</v>
      </c>
      <c r="P34" s="7">
        <v>4</v>
      </c>
      <c r="Q34" s="31">
        <f t="shared" si="0"/>
        <v>123</v>
      </c>
    </row>
    <row r="35" spans="1:17" ht="15">
      <c r="A35" s="68">
        <v>17</v>
      </c>
      <c r="B35" s="99" t="s">
        <v>244</v>
      </c>
      <c r="C35" s="2" t="s">
        <v>216</v>
      </c>
      <c r="D35" s="2">
        <v>11</v>
      </c>
      <c r="E35" s="41">
        <v>0.0038657407407407408</v>
      </c>
      <c r="F35" s="6">
        <v>16</v>
      </c>
      <c r="G35" s="58">
        <v>6</v>
      </c>
      <c r="H35" s="6">
        <v>22</v>
      </c>
      <c r="I35" s="7">
        <v>15</v>
      </c>
      <c r="J35" s="7">
        <v>24</v>
      </c>
      <c r="K35" s="6">
        <v>25</v>
      </c>
      <c r="L35" s="7">
        <v>39</v>
      </c>
      <c r="M35" s="6">
        <v>144</v>
      </c>
      <c r="N35" s="7">
        <v>17</v>
      </c>
      <c r="O35" s="6">
        <v>-6</v>
      </c>
      <c r="P35" s="7">
        <v>0</v>
      </c>
      <c r="Q35" s="31">
        <f t="shared" si="0"/>
        <v>118</v>
      </c>
    </row>
    <row r="36" spans="1:17" ht="15">
      <c r="A36" s="68">
        <v>18</v>
      </c>
      <c r="B36" s="99" t="s">
        <v>250</v>
      </c>
      <c r="C36" s="2" t="s">
        <v>216</v>
      </c>
      <c r="D36" s="2">
        <v>11</v>
      </c>
      <c r="E36" s="41">
        <v>0.00417824074074074</v>
      </c>
      <c r="F36" s="6">
        <v>10</v>
      </c>
      <c r="G36" s="58">
        <v>6.2</v>
      </c>
      <c r="H36" s="6">
        <v>16</v>
      </c>
      <c r="I36" s="7">
        <v>10</v>
      </c>
      <c r="J36" s="7">
        <v>14</v>
      </c>
      <c r="K36" s="6">
        <v>23</v>
      </c>
      <c r="L36" s="7">
        <v>35</v>
      </c>
      <c r="M36" s="6">
        <v>124</v>
      </c>
      <c r="N36" s="7">
        <v>7</v>
      </c>
      <c r="O36" s="6">
        <v>-10</v>
      </c>
      <c r="P36" s="7">
        <v>0</v>
      </c>
      <c r="Q36" s="31">
        <f t="shared" si="0"/>
        <v>82</v>
      </c>
    </row>
    <row r="37" spans="1:17" ht="15">
      <c r="A37" s="68">
        <v>19</v>
      </c>
      <c r="B37" s="105" t="s">
        <v>251</v>
      </c>
      <c r="C37" s="2" t="s">
        <v>216</v>
      </c>
      <c r="D37" s="2">
        <v>11</v>
      </c>
      <c r="E37" s="41">
        <v>0.0037037037037037034</v>
      </c>
      <c r="F37" s="6">
        <v>20</v>
      </c>
      <c r="G37" s="58">
        <v>6.5</v>
      </c>
      <c r="H37" s="6">
        <v>56</v>
      </c>
      <c r="I37" s="7">
        <v>22</v>
      </c>
      <c r="J37" s="7">
        <v>38</v>
      </c>
      <c r="K37" s="6">
        <v>25</v>
      </c>
      <c r="L37" s="7">
        <v>39</v>
      </c>
      <c r="M37" s="6">
        <v>163</v>
      </c>
      <c r="N37" s="7">
        <v>26</v>
      </c>
      <c r="O37" s="6">
        <v>-1</v>
      </c>
      <c r="P37" s="7">
        <v>3</v>
      </c>
      <c r="Q37" s="31">
        <f t="shared" si="0"/>
        <v>182</v>
      </c>
    </row>
    <row r="38" spans="1:17" ht="15">
      <c r="A38" s="68">
        <v>20</v>
      </c>
      <c r="B38" s="100" t="s">
        <v>252</v>
      </c>
      <c r="C38" s="2" t="s">
        <v>216</v>
      </c>
      <c r="D38" s="2">
        <v>11</v>
      </c>
      <c r="E38" s="41">
        <v>0.003981481481481482</v>
      </c>
      <c r="F38" s="6">
        <v>14</v>
      </c>
      <c r="G38" s="58">
        <v>6.2</v>
      </c>
      <c r="H38" s="6">
        <v>16</v>
      </c>
      <c r="I38" s="7">
        <v>7</v>
      </c>
      <c r="J38" s="7">
        <v>8</v>
      </c>
      <c r="K38" s="6">
        <v>21</v>
      </c>
      <c r="L38" s="7">
        <v>31</v>
      </c>
      <c r="M38" s="6">
        <v>150</v>
      </c>
      <c r="N38" s="7">
        <v>20</v>
      </c>
      <c r="O38" s="6">
        <v>4</v>
      </c>
      <c r="P38" s="7">
        <v>9</v>
      </c>
      <c r="Q38" s="31">
        <f t="shared" si="0"/>
        <v>98</v>
      </c>
    </row>
    <row r="39" spans="1:17" ht="15">
      <c r="A39" s="68">
        <v>21</v>
      </c>
      <c r="B39" s="100" t="s">
        <v>253</v>
      </c>
      <c r="C39" s="2" t="s">
        <v>216</v>
      </c>
      <c r="D39" s="2">
        <v>11</v>
      </c>
      <c r="E39" s="41">
        <v>0.004120370370370371</v>
      </c>
      <c r="F39" s="6">
        <v>11</v>
      </c>
      <c r="G39" s="58">
        <v>6.5</v>
      </c>
      <c r="H39" s="6">
        <v>10</v>
      </c>
      <c r="I39" s="7">
        <v>8</v>
      </c>
      <c r="J39" s="7">
        <v>11</v>
      </c>
      <c r="K39" s="6">
        <v>19</v>
      </c>
      <c r="L39" s="7">
        <v>27</v>
      </c>
      <c r="M39" s="6">
        <v>120</v>
      </c>
      <c r="N39" s="7">
        <v>5</v>
      </c>
      <c r="O39" s="6">
        <v>4</v>
      </c>
      <c r="P39" s="7">
        <v>9</v>
      </c>
      <c r="Q39" s="31">
        <f t="shared" si="0"/>
        <v>73</v>
      </c>
    </row>
    <row r="40" spans="1:17" ht="15">
      <c r="A40" s="68">
        <v>22</v>
      </c>
      <c r="B40" s="101" t="s">
        <v>254</v>
      </c>
      <c r="C40" s="2" t="s">
        <v>216</v>
      </c>
      <c r="D40" s="2">
        <v>11</v>
      </c>
      <c r="E40" s="41">
        <v>0.0038425925925925923</v>
      </c>
      <c r="F40" s="6">
        <v>17</v>
      </c>
      <c r="G40" s="58">
        <v>6.3</v>
      </c>
      <c r="H40" s="6">
        <v>13</v>
      </c>
      <c r="I40" s="7">
        <v>10</v>
      </c>
      <c r="J40" s="7">
        <v>14</v>
      </c>
      <c r="K40" s="6">
        <v>18</v>
      </c>
      <c r="L40" s="7">
        <v>25</v>
      </c>
      <c r="M40" s="6">
        <v>130</v>
      </c>
      <c r="N40" s="7">
        <v>10</v>
      </c>
      <c r="O40" s="6">
        <v>4</v>
      </c>
      <c r="P40" s="7">
        <v>9</v>
      </c>
      <c r="Q40" s="31">
        <f t="shared" si="0"/>
        <v>88</v>
      </c>
    </row>
    <row r="41" spans="1:17" ht="15">
      <c r="A41" s="68">
        <v>23</v>
      </c>
      <c r="B41" s="101" t="s">
        <v>255</v>
      </c>
      <c r="C41" s="2" t="s">
        <v>216</v>
      </c>
      <c r="D41" s="2">
        <v>11</v>
      </c>
      <c r="E41" s="41">
        <v>0.004027777777777778</v>
      </c>
      <c r="F41" s="6">
        <v>13</v>
      </c>
      <c r="G41" s="58">
        <v>6.2</v>
      </c>
      <c r="H41" s="6">
        <v>16</v>
      </c>
      <c r="I41" s="7">
        <v>7</v>
      </c>
      <c r="J41" s="7">
        <v>8</v>
      </c>
      <c r="K41" s="6">
        <v>20</v>
      </c>
      <c r="L41" s="7">
        <v>29</v>
      </c>
      <c r="M41" s="6">
        <v>135</v>
      </c>
      <c r="N41" s="7">
        <v>12</v>
      </c>
      <c r="O41" s="6">
        <v>5</v>
      </c>
      <c r="P41" s="7">
        <v>11</v>
      </c>
      <c r="Q41" s="31">
        <f t="shared" si="0"/>
        <v>89</v>
      </c>
    </row>
    <row r="42" spans="1:17" ht="15">
      <c r="A42" s="68">
        <v>24</v>
      </c>
      <c r="B42" s="106" t="s">
        <v>256</v>
      </c>
      <c r="C42" s="2" t="s">
        <v>216</v>
      </c>
      <c r="D42" s="2">
        <v>11</v>
      </c>
      <c r="E42" s="41">
        <v>0.00417824074074074</v>
      </c>
      <c r="F42" s="6">
        <v>10</v>
      </c>
      <c r="G42" s="58">
        <v>6.2</v>
      </c>
      <c r="H42" s="6">
        <v>16</v>
      </c>
      <c r="I42" s="7">
        <v>10</v>
      </c>
      <c r="J42" s="7">
        <v>14</v>
      </c>
      <c r="K42" s="6">
        <v>23</v>
      </c>
      <c r="L42" s="7">
        <v>35</v>
      </c>
      <c r="M42" s="6">
        <v>124</v>
      </c>
      <c r="N42" s="7">
        <v>7</v>
      </c>
      <c r="O42" s="6">
        <v>-10</v>
      </c>
      <c r="P42" s="7">
        <v>0</v>
      </c>
      <c r="Q42" s="31">
        <f t="shared" si="0"/>
        <v>82</v>
      </c>
    </row>
    <row r="43" spans="1:17" ht="15.75" thickBot="1">
      <c r="A43" s="68">
        <v>25</v>
      </c>
      <c r="B43" s="102" t="s">
        <v>257</v>
      </c>
      <c r="C43" s="2" t="s">
        <v>216</v>
      </c>
      <c r="D43" s="2">
        <v>11</v>
      </c>
      <c r="E43" s="41">
        <v>0.003900462962962963</v>
      </c>
      <c r="F43" s="6">
        <v>16</v>
      </c>
      <c r="G43" s="58">
        <v>6.3</v>
      </c>
      <c r="H43" s="6">
        <v>13</v>
      </c>
      <c r="I43" s="7">
        <v>10</v>
      </c>
      <c r="J43" s="7">
        <v>14</v>
      </c>
      <c r="K43" s="6">
        <v>20</v>
      </c>
      <c r="L43" s="7">
        <v>29</v>
      </c>
      <c r="M43" s="6">
        <v>122</v>
      </c>
      <c r="N43" s="7">
        <v>6</v>
      </c>
      <c r="O43" s="6">
        <v>4</v>
      </c>
      <c r="P43" s="7">
        <v>9</v>
      </c>
      <c r="Q43" s="31">
        <f t="shared" si="0"/>
        <v>87</v>
      </c>
    </row>
    <row r="44" spans="1:17" ht="15.75" thickBot="1">
      <c r="A44" s="68">
        <v>26</v>
      </c>
      <c r="B44" s="104" t="s">
        <v>258</v>
      </c>
      <c r="C44" s="2" t="s">
        <v>216</v>
      </c>
      <c r="D44" s="2">
        <v>11</v>
      </c>
      <c r="E44" s="41">
        <v>0.0036805555555555554</v>
      </c>
      <c r="F44" s="6">
        <v>20</v>
      </c>
      <c r="G44" s="58">
        <v>6.4</v>
      </c>
      <c r="H44" s="6">
        <v>11</v>
      </c>
      <c r="I44" s="7">
        <v>10</v>
      </c>
      <c r="J44" s="7">
        <v>14</v>
      </c>
      <c r="K44" s="6">
        <v>18</v>
      </c>
      <c r="L44" s="7">
        <v>25</v>
      </c>
      <c r="M44" s="6">
        <v>143</v>
      </c>
      <c r="N44" s="7">
        <v>17</v>
      </c>
      <c r="O44" s="6">
        <v>4</v>
      </c>
      <c r="P44" s="7">
        <v>9</v>
      </c>
      <c r="Q44" s="31">
        <f t="shared" si="0"/>
        <v>96</v>
      </c>
    </row>
    <row r="45" spans="1:17" ht="15">
      <c r="A45" s="71"/>
      <c r="B45" s="13"/>
      <c r="C45" s="46"/>
      <c r="D45" s="9"/>
      <c r="E45" s="41"/>
      <c r="F45" s="6"/>
      <c r="G45" s="58"/>
      <c r="H45" s="6"/>
      <c r="I45" s="7"/>
      <c r="J45" s="7"/>
      <c r="K45" s="6"/>
      <c r="L45" s="7"/>
      <c r="M45" s="6"/>
      <c r="N45" s="7"/>
      <c r="O45" s="6"/>
      <c r="P45" s="7"/>
      <c r="Q45" s="31">
        <f t="shared" si="0"/>
        <v>0</v>
      </c>
    </row>
    <row r="46" spans="1:17" ht="15.75" customHeight="1">
      <c r="A46" s="68"/>
      <c r="B46" s="12"/>
      <c r="C46" s="45"/>
      <c r="D46" s="10"/>
      <c r="E46" s="41"/>
      <c r="F46" s="6"/>
      <c r="G46" s="58"/>
      <c r="H46" s="6"/>
      <c r="I46" s="7"/>
      <c r="J46" s="7"/>
      <c r="K46" s="6"/>
      <c r="L46" s="7"/>
      <c r="M46" s="6"/>
      <c r="N46" s="7"/>
      <c r="O46" s="6"/>
      <c r="P46" s="7"/>
      <c r="Q46" s="31">
        <f t="shared" si="0"/>
        <v>0</v>
      </c>
    </row>
    <row r="47" spans="1:17" ht="15">
      <c r="A47" s="68"/>
      <c r="B47" s="12"/>
      <c r="C47" s="45"/>
      <c r="D47" s="10"/>
      <c r="E47" s="41"/>
      <c r="F47" s="6"/>
      <c r="G47" s="58"/>
      <c r="H47" s="6"/>
      <c r="I47" s="7"/>
      <c r="J47" s="7"/>
      <c r="K47" s="6"/>
      <c r="L47" s="7"/>
      <c r="M47" s="6"/>
      <c r="N47" s="7"/>
      <c r="O47" s="6"/>
      <c r="P47" s="7"/>
      <c r="Q47" s="31">
        <f t="shared" si="0"/>
        <v>0</v>
      </c>
    </row>
    <row r="48" spans="1:17" ht="15">
      <c r="A48" s="68"/>
      <c r="B48" s="12"/>
      <c r="C48" s="46"/>
      <c r="D48" s="10"/>
      <c r="E48" s="41"/>
      <c r="F48" s="6"/>
      <c r="G48" s="58"/>
      <c r="H48" s="6"/>
      <c r="I48" s="7"/>
      <c r="J48" s="7"/>
      <c r="K48" s="6"/>
      <c r="L48" s="7"/>
      <c r="M48" s="6"/>
      <c r="N48" s="7"/>
      <c r="O48" s="6"/>
      <c r="P48" s="7"/>
      <c r="Q48" s="31">
        <f t="shared" si="0"/>
        <v>0</v>
      </c>
    </row>
    <row r="49" spans="1:17" ht="15">
      <c r="A49" s="32"/>
      <c r="B49" s="21" t="s">
        <v>33</v>
      </c>
      <c r="C49" s="69"/>
      <c r="D49" s="70"/>
      <c r="E49" s="23">
        <f>SUM(E19:E48)</f>
        <v>0.09618055555555557</v>
      </c>
      <c r="F49" s="17">
        <f aca="true" t="shared" si="1" ref="F49:P49">SUM(F19:F48)</f>
        <v>425</v>
      </c>
      <c r="G49" s="74">
        <f>SUM(G19:G48)</f>
        <v>150.97</v>
      </c>
      <c r="H49" s="17">
        <f>SUM(H19:H48)</f>
        <v>718</v>
      </c>
      <c r="I49" s="18">
        <f t="shared" si="1"/>
        <v>152</v>
      </c>
      <c r="J49" s="18">
        <f t="shared" si="1"/>
        <v>382</v>
      </c>
      <c r="K49" s="17">
        <f t="shared" si="1"/>
        <v>631</v>
      </c>
      <c r="L49" s="18">
        <f t="shared" si="1"/>
        <v>901</v>
      </c>
      <c r="M49" s="17">
        <f>SUM(M20:M48)</f>
        <v>3591</v>
      </c>
      <c r="N49" s="18">
        <f t="shared" si="1"/>
        <v>324</v>
      </c>
      <c r="O49" s="17">
        <f t="shared" si="1"/>
        <v>-81</v>
      </c>
      <c r="P49" s="18">
        <f t="shared" si="1"/>
        <v>107</v>
      </c>
      <c r="Q49" s="31">
        <f t="shared" si="0"/>
        <v>2857</v>
      </c>
    </row>
    <row r="50" spans="1:17" ht="15.75" customHeight="1">
      <c r="A50" s="159" t="s">
        <v>22</v>
      </c>
      <c r="B50" s="160"/>
      <c r="C50" s="18"/>
      <c r="D50" s="18"/>
      <c r="E50" s="47">
        <f>SUM(E19:E48)/F14</f>
        <v>0.0036992521367521375</v>
      </c>
      <c r="F50" s="19">
        <f>SUM(F19:F48)/$F14</f>
        <v>16.346153846153847</v>
      </c>
      <c r="G50" s="60">
        <f>SUM(G19:G48)/$F14</f>
        <v>5.806538461538461</v>
      </c>
      <c r="H50" s="19">
        <f>SUM(H19:H48)/$F14</f>
        <v>27.615384615384617</v>
      </c>
      <c r="I50" s="19">
        <f aca="true" t="shared" si="2" ref="I50:P50">SUM(I19:I48)/$F14</f>
        <v>5.846153846153846</v>
      </c>
      <c r="J50" s="19">
        <f t="shared" si="2"/>
        <v>14.692307692307692</v>
      </c>
      <c r="K50" s="19">
        <f t="shared" si="2"/>
        <v>24.26923076923077</v>
      </c>
      <c r="L50" s="19">
        <f t="shared" si="2"/>
        <v>34.65384615384615</v>
      </c>
      <c r="M50" s="19">
        <f>SUM(M20:M48)/$F14</f>
        <v>138.1153846153846</v>
      </c>
      <c r="N50" s="19">
        <f t="shared" si="2"/>
        <v>12.461538461538462</v>
      </c>
      <c r="O50" s="19">
        <f t="shared" si="2"/>
        <v>-3.1153846153846154</v>
      </c>
      <c r="P50" s="19">
        <f t="shared" si="2"/>
        <v>4.115384615384615</v>
      </c>
      <c r="Q50" s="19">
        <f>SUM(Q19:Q48)/$F14/6</f>
        <v>18.314102564102566</v>
      </c>
    </row>
    <row r="51" spans="1:19" ht="15">
      <c r="A51" s="20"/>
      <c r="B51" s="20" t="s">
        <v>14</v>
      </c>
      <c r="C51" s="20"/>
      <c r="D51" s="20"/>
      <c r="E51" s="27" t="s">
        <v>25</v>
      </c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2" spans="1:19" ht="15">
      <c r="A52" s="20"/>
      <c r="B52" s="27" t="s">
        <v>15</v>
      </c>
      <c r="C52" s="20"/>
      <c r="D52" s="20"/>
      <c r="F52" s="20"/>
      <c r="G52" s="20"/>
      <c r="H52" s="20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5" ht="15">
      <c r="B55" s="73"/>
    </row>
    <row r="57" ht="15">
      <c r="A57" s="20"/>
    </row>
  </sheetData>
  <sheetProtection selectLockedCells="1"/>
  <mergeCells count="22">
    <mergeCell ref="A2:S2"/>
    <mergeCell ref="A3:S3"/>
    <mergeCell ref="A4:S4"/>
    <mergeCell ref="D7:F7"/>
    <mergeCell ref="P9:R9"/>
    <mergeCell ref="A16:A18"/>
    <mergeCell ref="B16:B18"/>
    <mergeCell ref="P13:R13"/>
    <mergeCell ref="J14:Q14"/>
    <mergeCell ref="E17:F17"/>
    <mergeCell ref="Q17:Q18"/>
    <mergeCell ref="E16:Q16"/>
    <mergeCell ref="C16:C18"/>
    <mergeCell ref="D16:D18"/>
    <mergeCell ref="P11:R11"/>
    <mergeCell ref="A13:F13"/>
    <mergeCell ref="A50:B50"/>
    <mergeCell ref="G17:H17"/>
    <mergeCell ref="I17:J17"/>
    <mergeCell ref="K17:L17"/>
    <mergeCell ref="M17:N17"/>
    <mergeCell ref="O17:P17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S56"/>
  <sheetViews>
    <sheetView view="pageBreakPreview" zoomScale="80" zoomScaleNormal="70" zoomScaleSheetLayoutView="80" zoomScalePageLayoutView="0" workbookViewId="0" topLeftCell="A1">
      <selection activeCell="A3" sqref="A3:S3"/>
    </sheetView>
  </sheetViews>
  <sheetFormatPr defaultColWidth="9.140625" defaultRowHeight="15"/>
  <cols>
    <col min="1" max="1" width="3.421875" style="27" customWidth="1"/>
    <col min="2" max="2" width="25.421875" style="27" customWidth="1"/>
    <col min="3" max="3" width="5.7109375" style="27" customWidth="1"/>
    <col min="4" max="4" width="8.7109375" style="27" customWidth="1"/>
    <col min="5" max="5" width="13.140625" style="27" customWidth="1"/>
    <col min="6" max="8" width="8.8515625" style="27" customWidth="1"/>
    <col min="9" max="9" width="9.28125" style="27" customWidth="1"/>
    <col min="10" max="10" width="9.140625" style="27" customWidth="1"/>
    <col min="11" max="11" width="8.8515625" style="27" customWidth="1"/>
    <col min="12" max="12" width="9.8515625" style="27" customWidth="1"/>
    <col min="13" max="14" width="9.421875" style="27" customWidth="1"/>
    <col min="15" max="15" width="10.28125" style="27" customWidth="1"/>
    <col min="16" max="16" width="9.421875" style="27" customWidth="1"/>
    <col min="17" max="17" width="9.8515625" style="27" customWidth="1"/>
    <col min="18" max="18" width="10.28125" style="27" bestFit="1" customWidth="1"/>
    <col min="19" max="19" width="9.28125" style="27" customWidth="1"/>
    <col min="20" max="16384" width="9.140625" style="27" customWidth="1"/>
  </cols>
  <sheetData>
    <row r="1" spans="1:19" ht="15.75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</row>
    <row r="2" spans="1:19" ht="15.75">
      <c r="A2" s="168" t="s">
        <v>53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</row>
    <row r="3" spans="1:19" ht="15.75">
      <c r="A3" s="168" t="s">
        <v>94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</row>
    <row r="4" spans="1:19" ht="15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.75">
      <c r="A5" s="26" t="s">
        <v>1</v>
      </c>
      <c r="B5" s="26"/>
      <c r="C5" s="26"/>
      <c r="D5" s="26"/>
      <c r="E5" s="26"/>
      <c r="F5" s="26"/>
      <c r="G5" s="26"/>
      <c r="H5" s="26"/>
      <c r="I5" s="25"/>
      <c r="J5" s="167" t="s">
        <v>2</v>
      </c>
      <c r="K5" s="167"/>
      <c r="L5" s="167"/>
      <c r="M5" s="167"/>
      <c r="N5" s="167"/>
      <c r="O5" s="167"/>
      <c r="P5" s="167"/>
      <c r="Q5" s="167"/>
      <c r="S5" s="25"/>
    </row>
    <row r="6" spans="1:19" ht="15.75">
      <c r="A6" s="28" t="s">
        <v>26</v>
      </c>
      <c r="B6" s="26"/>
      <c r="C6" s="26"/>
      <c r="D6" s="166" t="s">
        <v>69</v>
      </c>
      <c r="E6" s="166"/>
      <c r="F6" s="166"/>
      <c r="G6" s="29"/>
      <c r="H6" s="29"/>
      <c r="I6" s="25"/>
      <c r="J6" s="28" t="s">
        <v>27</v>
      </c>
      <c r="K6" s="26"/>
      <c r="L6" s="26"/>
      <c r="M6" s="26"/>
      <c r="N6" s="26"/>
      <c r="O6" s="26"/>
      <c r="P6" s="26"/>
      <c r="Q6" s="26"/>
      <c r="R6" s="24">
        <f>F13/F10</f>
        <v>1</v>
      </c>
      <c r="S6" s="29"/>
    </row>
    <row r="7" spans="1:19" ht="15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5.75">
      <c r="A8" s="28" t="s">
        <v>17</v>
      </c>
      <c r="B8" s="26"/>
      <c r="C8" s="26"/>
      <c r="D8" s="26"/>
      <c r="E8" s="26"/>
      <c r="F8" s="97" t="s">
        <v>154</v>
      </c>
      <c r="G8" s="29"/>
      <c r="H8" s="29"/>
      <c r="I8" s="25"/>
      <c r="J8" s="28" t="s">
        <v>16</v>
      </c>
      <c r="K8" s="26"/>
      <c r="L8" s="26"/>
      <c r="M8" s="26"/>
      <c r="N8" s="26"/>
      <c r="O8" s="26"/>
      <c r="P8" s="166" t="s">
        <v>71</v>
      </c>
      <c r="Q8" s="166"/>
      <c r="R8" s="166"/>
      <c r="S8" s="25"/>
    </row>
    <row r="9" spans="1:19" ht="15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5"/>
      <c r="Q9" s="55"/>
      <c r="R9" s="55"/>
      <c r="S9" s="25"/>
    </row>
    <row r="10" spans="1:19" ht="15.75">
      <c r="A10" s="26" t="s">
        <v>23</v>
      </c>
      <c r="B10" s="26"/>
      <c r="C10" s="26"/>
      <c r="D10" s="26"/>
      <c r="E10" s="26"/>
      <c r="F10" s="56">
        <v>15</v>
      </c>
      <c r="G10" s="29"/>
      <c r="H10" s="29"/>
      <c r="I10" s="25"/>
      <c r="J10" s="28" t="s">
        <v>29</v>
      </c>
      <c r="K10" s="26"/>
      <c r="L10" s="26"/>
      <c r="M10" s="26"/>
      <c r="N10" s="26"/>
      <c r="O10" s="26"/>
      <c r="P10" s="166" t="s">
        <v>97</v>
      </c>
      <c r="Q10" s="166"/>
      <c r="R10" s="166"/>
      <c r="S10" s="25"/>
    </row>
    <row r="11" spans="1:19" ht="15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55"/>
      <c r="Q11" s="55"/>
      <c r="R11" s="55"/>
      <c r="S11" s="25"/>
    </row>
    <row r="12" spans="1:19" ht="15.75">
      <c r="A12" s="167" t="s">
        <v>3</v>
      </c>
      <c r="B12" s="167"/>
      <c r="C12" s="167"/>
      <c r="D12" s="167"/>
      <c r="E12" s="167"/>
      <c r="F12" s="167"/>
      <c r="G12" s="55"/>
      <c r="H12" s="55"/>
      <c r="I12" s="25"/>
      <c r="J12" s="28" t="s">
        <v>28</v>
      </c>
      <c r="K12" s="26"/>
      <c r="L12" s="26"/>
      <c r="M12" s="26"/>
      <c r="N12" s="26"/>
      <c r="O12" s="26"/>
      <c r="P12" s="166" t="s">
        <v>73</v>
      </c>
      <c r="Q12" s="166"/>
      <c r="R12" s="166"/>
      <c r="S12" s="25"/>
    </row>
    <row r="13" spans="1:19" ht="15.75">
      <c r="A13" s="26" t="s">
        <v>24</v>
      </c>
      <c r="B13" s="26"/>
      <c r="C13" s="26"/>
      <c r="D13" s="26"/>
      <c r="E13" s="26"/>
      <c r="F13" s="66">
        <v>15</v>
      </c>
      <c r="G13" s="57"/>
      <c r="H13" s="57"/>
      <c r="I13" s="25"/>
      <c r="J13" s="169"/>
      <c r="K13" s="167"/>
      <c r="L13" s="167"/>
      <c r="M13" s="167"/>
      <c r="N13" s="167"/>
      <c r="O13" s="167"/>
      <c r="P13" s="167"/>
      <c r="Q13" s="167"/>
      <c r="R13" s="26"/>
      <c r="S13" s="25"/>
    </row>
    <row r="15" spans="1:17" ht="15" customHeight="1">
      <c r="A15" s="161" t="s">
        <v>4</v>
      </c>
      <c r="B15" s="161" t="s">
        <v>5</v>
      </c>
      <c r="C15" s="161" t="s">
        <v>50</v>
      </c>
      <c r="D15" s="161" t="s">
        <v>6</v>
      </c>
      <c r="E15" s="163" t="s">
        <v>7</v>
      </c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5"/>
    </row>
    <row r="16" spans="1:17" ht="39.75" customHeight="1">
      <c r="A16" s="161"/>
      <c r="B16" s="161"/>
      <c r="C16" s="161"/>
      <c r="D16" s="161"/>
      <c r="E16" s="161" t="s">
        <v>51</v>
      </c>
      <c r="F16" s="161"/>
      <c r="G16" s="161" t="s">
        <v>60</v>
      </c>
      <c r="H16" s="161"/>
      <c r="I16" s="161" t="s">
        <v>8</v>
      </c>
      <c r="J16" s="161"/>
      <c r="K16" s="161" t="s">
        <v>9</v>
      </c>
      <c r="L16" s="161"/>
      <c r="M16" s="161" t="s">
        <v>10</v>
      </c>
      <c r="N16" s="161"/>
      <c r="O16" s="161" t="s">
        <v>11</v>
      </c>
      <c r="P16" s="161"/>
      <c r="Q16" s="162" t="s">
        <v>32</v>
      </c>
    </row>
    <row r="17" spans="1:17" ht="15">
      <c r="A17" s="161"/>
      <c r="B17" s="161"/>
      <c r="C17" s="161"/>
      <c r="D17" s="161"/>
      <c r="E17" s="30" t="s">
        <v>12</v>
      </c>
      <c r="F17" s="30" t="s">
        <v>13</v>
      </c>
      <c r="G17" s="30" t="s">
        <v>12</v>
      </c>
      <c r="H17" s="30" t="s">
        <v>13</v>
      </c>
      <c r="I17" s="30" t="s">
        <v>12</v>
      </c>
      <c r="J17" s="30" t="s">
        <v>13</v>
      </c>
      <c r="K17" s="30" t="s">
        <v>12</v>
      </c>
      <c r="L17" s="30" t="s">
        <v>13</v>
      </c>
      <c r="M17" s="30" t="s">
        <v>12</v>
      </c>
      <c r="N17" s="30" t="s">
        <v>13</v>
      </c>
      <c r="O17" s="30" t="s">
        <v>12</v>
      </c>
      <c r="P17" s="30" t="s">
        <v>13</v>
      </c>
      <c r="Q17" s="161"/>
    </row>
    <row r="18" spans="1:17" ht="15">
      <c r="A18" s="67">
        <v>1</v>
      </c>
      <c r="B18" s="102" t="s">
        <v>155</v>
      </c>
      <c r="C18" s="2" t="s">
        <v>193</v>
      </c>
      <c r="D18" s="2">
        <v>14</v>
      </c>
      <c r="E18" s="94">
        <v>0.003761574074074074</v>
      </c>
      <c r="F18" s="6">
        <v>15</v>
      </c>
      <c r="G18" s="58">
        <v>9.1</v>
      </c>
      <c r="H18" s="6">
        <v>16</v>
      </c>
      <c r="I18" s="5">
        <v>3</v>
      </c>
      <c r="J18" s="5">
        <v>17</v>
      </c>
      <c r="K18" s="4">
        <v>36</v>
      </c>
      <c r="L18" s="5">
        <v>55</v>
      </c>
      <c r="M18" s="4">
        <v>171</v>
      </c>
      <c r="N18" s="5">
        <v>20</v>
      </c>
      <c r="O18" s="4">
        <v>1</v>
      </c>
      <c r="P18" s="5">
        <v>9</v>
      </c>
      <c r="Q18" s="31">
        <f>(F18+H18+J18+L18+N18+P18)</f>
        <v>132</v>
      </c>
    </row>
    <row r="19" spans="1:17" ht="15">
      <c r="A19" s="67">
        <v>2</v>
      </c>
      <c r="B19" s="140" t="s">
        <v>156</v>
      </c>
      <c r="C19" s="2" t="s">
        <v>193</v>
      </c>
      <c r="D19" s="2">
        <v>14</v>
      </c>
      <c r="E19" s="94">
        <v>0.003587962962962963</v>
      </c>
      <c r="F19" s="6">
        <v>8</v>
      </c>
      <c r="G19" s="58">
        <v>9.6</v>
      </c>
      <c r="H19" s="6">
        <v>26</v>
      </c>
      <c r="I19" s="7">
        <v>1</v>
      </c>
      <c r="J19" s="7">
        <v>4</v>
      </c>
      <c r="K19" s="6">
        <v>25</v>
      </c>
      <c r="L19" s="7">
        <v>24</v>
      </c>
      <c r="M19" s="6">
        <v>219</v>
      </c>
      <c r="N19" s="7">
        <v>39</v>
      </c>
      <c r="O19" s="6">
        <v>-3</v>
      </c>
      <c r="P19" s="7">
        <v>4</v>
      </c>
      <c r="Q19" s="31">
        <f aca="true" t="shared" si="0" ref="Q19:Q48">(F19+H19+J19+L19+N19+P19)</f>
        <v>105</v>
      </c>
    </row>
    <row r="20" spans="1:17" ht="15">
      <c r="A20" s="67">
        <v>3</v>
      </c>
      <c r="B20" s="103" t="s">
        <v>157</v>
      </c>
      <c r="C20" s="2" t="s">
        <v>216</v>
      </c>
      <c r="D20" s="2">
        <v>14</v>
      </c>
      <c r="E20" s="94">
        <v>0.00431712962962963</v>
      </c>
      <c r="F20" s="4">
        <v>2</v>
      </c>
      <c r="G20" s="58">
        <v>13.01</v>
      </c>
      <c r="H20" s="4">
        <v>0</v>
      </c>
      <c r="I20" s="5">
        <v>25</v>
      </c>
      <c r="J20" s="5">
        <v>36</v>
      </c>
      <c r="K20" s="4">
        <v>9</v>
      </c>
      <c r="L20" s="5">
        <v>7</v>
      </c>
      <c r="M20" s="4">
        <v>135</v>
      </c>
      <c r="N20" s="5">
        <v>8</v>
      </c>
      <c r="O20" s="4">
        <v>6</v>
      </c>
      <c r="P20" s="5">
        <v>16</v>
      </c>
      <c r="Q20" s="31">
        <f t="shared" si="0"/>
        <v>69</v>
      </c>
    </row>
    <row r="21" spans="1:17" ht="15">
      <c r="A21" s="67">
        <v>4</v>
      </c>
      <c r="B21" s="101" t="s">
        <v>169</v>
      </c>
      <c r="C21" s="2" t="s">
        <v>216</v>
      </c>
      <c r="D21" s="2">
        <v>14</v>
      </c>
      <c r="E21" s="94">
        <v>0.004456018518518519</v>
      </c>
      <c r="F21" s="6">
        <v>0</v>
      </c>
      <c r="G21" s="58">
        <v>11.8</v>
      </c>
      <c r="H21" s="6">
        <v>8</v>
      </c>
      <c r="I21" s="7">
        <v>17</v>
      </c>
      <c r="J21" s="7">
        <v>20</v>
      </c>
      <c r="K21" s="6">
        <v>26</v>
      </c>
      <c r="L21" s="7">
        <v>32</v>
      </c>
      <c r="M21" s="6">
        <v>172</v>
      </c>
      <c r="N21" s="7">
        <v>24</v>
      </c>
      <c r="O21" s="6">
        <v>-20</v>
      </c>
      <c r="P21" s="7">
        <v>0</v>
      </c>
      <c r="Q21" s="31">
        <f t="shared" si="0"/>
        <v>84</v>
      </c>
    </row>
    <row r="22" spans="1:17" ht="15">
      <c r="A22" s="67">
        <v>5</v>
      </c>
      <c r="B22" s="121" t="s">
        <v>158</v>
      </c>
      <c r="C22" s="2" t="s">
        <v>216</v>
      </c>
      <c r="D22" s="2">
        <v>14</v>
      </c>
      <c r="E22" s="94">
        <v>0.0032870370370370367</v>
      </c>
      <c r="F22" s="6">
        <v>25</v>
      </c>
      <c r="G22" s="58">
        <v>9.7</v>
      </c>
      <c r="H22" s="6">
        <v>36</v>
      </c>
      <c r="I22" s="7">
        <v>30</v>
      </c>
      <c r="J22" s="7">
        <v>47</v>
      </c>
      <c r="K22" s="6">
        <v>31</v>
      </c>
      <c r="L22" s="7">
        <v>47</v>
      </c>
      <c r="M22" s="6">
        <v>185</v>
      </c>
      <c r="N22" s="7">
        <v>31</v>
      </c>
      <c r="O22" s="6">
        <v>18</v>
      </c>
      <c r="P22" s="7">
        <v>41</v>
      </c>
      <c r="Q22" s="31">
        <f t="shared" si="0"/>
        <v>227</v>
      </c>
    </row>
    <row r="23" spans="1:17" ht="15">
      <c r="A23" s="67">
        <v>6</v>
      </c>
      <c r="B23" s="103" t="s">
        <v>159</v>
      </c>
      <c r="C23" s="2" t="s">
        <v>216</v>
      </c>
      <c r="D23" s="2">
        <v>14</v>
      </c>
      <c r="E23" s="94">
        <v>0.004456018518518519</v>
      </c>
      <c r="F23" s="6">
        <v>0</v>
      </c>
      <c r="G23" s="58">
        <v>11.8</v>
      </c>
      <c r="H23" s="6">
        <v>8</v>
      </c>
      <c r="I23" s="7">
        <v>17</v>
      </c>
      <c r="J23" s="7">
        <v>20</v>
      </c>
      <c r="K23" s="6">
        <v>26</v>
      </c>
      <c r="L23" s="7">
        <v>32</v>
      </c>
      <c r="M23" s="6">
        <v>172</v>
      </c>
      <c r="N23" s="7">
        <v>24</v>
      </c>
      <c r="O23" s="6">
        <v>-20</v>
      </c>
      <c r="P23" s="7">
        <v>0</v>
      </c>
      <c r="Q23" s="31">
        <f t="shared" si="0"/>
        <v>84</v>
      </c>
    </row>
    <row r="24" spans="1:17" ht="15">
      <c r="A24" s="67">
        <v>7</v>
      </c>
      <c r="B24" s="101" t="s">
        <v>160</v>
      </c>
      <c r="C24" s="2" t="s">
        <v>216</v>
      </c>
      <c r="D24" s="2">
        <v>14</v>
      </c>
      <c r="E24" s="94">
        <v>0.003761574074074074</v>
      </c>
      <c r="F24" s="6">
        <v>15</v>
      </c>
      <c r="G24" s="58">
        <v>9.1</v>
      </c>
      <c r="H24" s="6">
        <v>16</v>
      </c>
      <c r="I24" s="7">
        <v>5</v>
      </c>
      <c r="J24" s="7">
        <v>4</v>
      </c>
      <c r="K24" s="6">
        <v>17</v>
      </c>
      <c r="L24" s="7">
        <v>15</v>
      </c>
      <c r="M24" s="6">
        <v>157</v>
      </c>
      <c r="N24" s="7">
        <v>17</v>
      </c>
      <c r="O24" s="6">
        <v>3</v>
      </c>
      <c r="P24" s="7">
        <v>10</v>
      </c>
      <c r="Q24" s="31">
        <f t="shared" si="0"/>
        <v>77</v>
      </c>
    </row>
    <row r="25" spans="1:17" ht="15">
      <c r="A25" s="67">
        <v>8</v>
      </c>
      <c r="B25" s="101" t="s">
        <v>161</v>
      </c>
      <c r="C25" s="2" t="s">
        <v>216</v>
      </c>
      <c r="D25" s="2">
        <v>14</v>
      </c>
      <c r="E25" s="94">
        <v>0.004027777777777778</v>
      </c>
      <c r="F25" s="6">
        <v>7</v>
      </c>
      <c r="G25" s="58">
        <v>13.5</v>
      </c>
      <c r="H25" s="6">
        <v>0</v>
      </c>
      <c r="I25" s="7">
        <v>0</v>
      </c>
      <c r="J25" s="7">
        <v>0</v>
      </c>
      <c r="K25" s="6">
        <v>16</v>
      </c>
      <c r="L25" s="7">
        <v>14</v>
      </c>
      <c r="M25" s="6">
        <v>186</v>
      </c>
      <c r="N25" s="7">
        <v>31</v>
      </c>
      <c r="O25" s="6">
        <v>21</v>
      </c>
      <c r="P25" s="7">
        <v>50</v>
      </c>
      <c r="Q25" s="31">
        <f t="shared" si="0"/>
        <v>102</v>
      </c>
    </row>
    <row r="26" spans="1:17" ht="15">
      <c r="A26" s="67">
        <v>9</v>
      </c>
      <c r="B26" s="106" t="s">
        <v>162</v>
      </c>
      <c r="C26" s="2" t="s">
        <v>216</v>
      </c>
      <c r="D26" s="2">
        <v>14</v>
      </c>
      <c r="E26" s="94">
        <v>0.004189814814814815</v>
      </c>
      <c r="F26" s="6">
        <v>4</v>
      </c>
      <c r="G26" s="58">
        <v>10.9</v>
      </c>
      <c r="H26" s="6">
        <v>17</v>
      </c>
      <c r="I26" s="7">
        <v>25</v>
      </c>
      <c r="J26" s="7">
        <v>36</v>
      </c>
      <c r="K26" s="6">
        <v>27</v>
      </c>
      <c r="L26" s="7">
        <v>35</v>
      </c>
      <c r="M26" s="4">
        <v>162</v>
      </c>
      <c r="N26" s="7">
        <v>19</v>
      </c>
      <c r="O26" s="6">
        <v>-8</v>
      </c>
      <c r="P26" s="7">
        <v>0</v>
      </c>
      <c r="Q26" s="31">
        <f t="shared" si="0"/>
        <v>111</v>
      </c>
    </row>
    <row r="27" spans="1:17" ht="15">
      <c r="A27" s="67">
        <v>10</v>
      </c>
      <c r="B27" s="101" t="s">
        <v>163</v>
      </c>
      <c r="C27" s="2" t="s">
        <v>216</v>
      </c>
      <c r="D27" s="2">
        <v>14</v>
      </c>
      <c r="E27" s="94">
        <v>0.004456018518518519</v>
      </c>
      <c r="F27" s="6">
        <v>0</v>
      </c>
      <c r="G27" s="58">
        <v>11.8</v>
      </c>
      <c r="H27" s="6">
        <v>8</v>
      </c>
      <c r="I27" s="7">
        <v>17</v>
      </c>
      <c r="J27" s="7">
        <v>20</v>
      </c>
      <c r="K27" s="6">
        <v>26</v>
      </c>
      <c r="L27" s="7">
        <v>32</v>
      </c>
      <c r="M27" s="6">
        <v>172</v>
      </c>
      <c r="N27" s="7">
        <v>24</v>
      </c>
      <c r="O27" s="6">
        <v>-20</v>
      </c>
      <c r="P27" s="7">
        <v>0</v>
      </c>
      <c r="Q27" s="31">
        <f t="shared" si="0"/>
        <v>84</v>
      </c>
    </row>
    <row r="28" spans="1:17" ht="15">
      <c r="A28" s="67">
        <v>11</v>
      </c>
      <c r="B28" s="102" t="s">
        <v>164</v>
      </c>
      <c r="C28" s="2" t="s">
        <v>216</v>
      </c>
      <c r="D28" s="2">
        <v>14</v>
      </c>
      <c r="E28" s="94">
        <v>0.004189814814814815</v>
      </c>
      <c r="F28" s="6">
        <v>4</v>
      </c>
      <c r="G28" s="58">
        <v>10.9</v>
      </c>
      <c r="H28" s="6">
        <v>17</v>
      </c>
      <c r="I28" s="7">
        <v>25</v>
      </c>
      <c r="J28" s="7">
        <v>36</v>
      </c>
      <c r="K28" s="6">
        <v>27</v>
      </c>
      <c r="L28" s="7">
        <v>35</v>
      </c>
      <c r="M28" s="4">
        <v>162</v>
      </c>
      <c r="N28" s="7">
        <v>19</v>
      </c>
      <c r="O28" s="6">
        <v>-8</v>
      </c>
      <c r="P28" s="7">
        <v>0</v>
      </c>
      <c r="Q28" s="31">
        <f t="shared" si="0"/>
        <v>111</v>
      </c>
    </row>
    <row r="29" spans="1:17" ht="15">
      <c r="A29" s="67">
        <v>12</v>
      </c>
      <c r="B29" s="103" t="s">
        <v>165</v>
      </c>
      <c r="C29" s="2" t="s">
        <v>216</v>
      </c>
      <c r="D29" s="2">
        <v>14</v>
      </c>
      <c r="E29" s="94">
        <v>0.00462962962962963</v>
      </c>
      <c r="F29" s="6">
        <v>0</v>
      </c>
      <c r="G29" s="58">
        <v>10.9</v>
      </c>
      <c r="H29" s="6">
        <v>19</v>
      </c>
      <c r="I29" s="7">
        <v>42</v>
      </c>
      <c r="J29" s="7">
        <v>62</v>
      </c>
      <c r="K29" s="6">
        <v>27</v>
      </c>
      <c r="L29" s="7">
        <v>35</v>
      </c>
      <c r="M29" s="6">
        <v>151</v>
      </c>
      <c r="N29" s="7">
        <v>13</v>
      </c>
      <c r="O29" s="6">
        <v>25</v>
      </c>
      <c r="P29" s="7">
        <v>58</v>
      </c>
      <c r="Q29" s="31">
        <f t="shared" si="0"/>
        <v>187</v>
      </c>
    </row>
    <row r="30" spans="1:17" ht="15">
      <c r="A30" s="67">
        <v>13</v>
      </c>
      <c r="B30" s="103" t="s">
        <v>166</v>
      </c>
      <c r="C30" s="2" t="s">
        <v>216</v>
      </c>
      <c r="D30" s="2">
        <v>14</v>
      </c>
      <c r="E30" s="94">
        <v>0.00431712962962963</v>
      </c>
      <c r="F30" s="4">
        <v>2</v>
      </c>
      <c r="G30" s="58">
        <v>13.01</v>
      </c>
      <c r="H30" s="4">
        <v>0</v>
      </c>
      <c r="I30" s="5">
        <v>25</v>
      </c>
      <c r="J30" s="5">
        <v>36</v>
      </c>
      <c r="K30" s="4">
        <v>9</v>
      </c>
      <c r="L30" s="5">
        <v>7</v>
      </c>
      <c r="M30" s="4">
        <v>135</v>
      </c>
      <c r="N30" s="5">
        <v>8</v>
      </c>
      <c r="O30" s="4">
        <v>6</v>
      </c>
      <c r="P30" s="5">
        <v>16</v>
      </c>
      <c r="Q30" s="31">
        <f t="shared" si="0"/>
        <v>69</v>
      </c>
    </row>
    <row r="31" spans="1:17" ht="15.75" thickBot="1">
      <c r="A31" s="68">
        <v>14</v>
      </c>
      <c r="B31" s="102" t="s">
        <v>167</v>
      </c>
      <c r="C31" s="2" t="s">
        <v>216</v>
      </c>
      <c r="D31" s="2">
        <v>14</v>
      </c>
      <c r="E31" s="94">
        <v>0.004456018518518519</v>
      </c>
      <c r="F31" s="6">
        <v>0</v>
      </c>
      <c r="G31" s="58">
        <v>11.8</v>
      </c>
      <c r="H31" s="6">
        <v>8</v>
      </c>
      <c r="I31" s="7">
        <v>17</v>
      </c>
      <c r="J31" s="7">
        <v>20</v>
      </c>
      <c r="K31" s="6">
        <v>26</v>
      </c>
      <c r="L31" s="7">
        <v>32</v>
      </c>
      <c r="M31" s="6">
        <v>172</v>
      </c>
      <c r="N31" s="7">
        <v>24</v>
      </c>
      <c r="O31" s="6">
        <v>-20</v>
      </c>
      <c r="P31" s="7">
        <v>0</v>
      </c>
      <c r="Q31" s="31">
        <f t="shared" si="0"/>
        <v>84</v>
      </c>
    </row>
    <row r="32" spans="1:17" ht="15.75" thickBot="1">
      <c r="A32" s="68">
        <v>15</v>
      </c>
      <c r="B32" s="141" t="s">
        <v>168</v>
      </c>
      <c r="C32" s="2" t="s">
        <v>216</v>
      </c>
      <c r="D32" s="2">
        <v>14</v>
      </c>
      <c r="E32" s="94">
        <v>0.003935185185185186</v>
      </c>
      <c r="F32" s="6">
        <v>11</v>
      </c>
      <c r="G32" s="58">
        <v>9.9</v>
      </c>
      <c r="H32" s="6">
        <v>3</v>
      </c>
      <c r="I32" s="7">
        <v>12</v>
      </c>
      <c r="J32" s="7">
        <v>13</v>
      </c>
      <c r="K32" s="6">
        <v>26</v>
      </c>
      <c r="L32" s="7">
        <v>41</v>
      </c>
      <c r="M32" s="6">
        <v>174</v>
      </c>
      <c r="N32" s="7">
        <v>32</v>
      </c>
      <c r="O32" s="6">
        <v>3</v>
      </c>
      <c r="P32" s="7">
        <v>2</v>
      </c>
      <c r="Q32" s="31">
        <f t="shared" si="0"/>
        <v>102</v>
      </c>
    </row>
    <row r="33" spans="1:17" ht="15">
      <c r="A33" s="68">
        <v>16</v>
      </c>
      <c r="B33" s="42"/>
      <c r="C33" s="2"/>
      <c r="D33" s="2"/>
      <c r="E33" s="94"/>
      <c r="F33" s="6"/>
      <c r="G33" s="58"/>
      <c r="H33" s="6"/>
      <c r="I33" s="7"/>
      <c r="J33" s="7"/>
      <c r="K33" s="6"/>
      <c r="L33" s="7"/>
      <c r="M33" s="6"/>
      <c r="N33" s="7"/>
      <c r="O33" s="6"/>
      <c r="P33" s="7"/>
      <c r="Q33" s="31">
        <f t="shared" si="0"/>
        <v>0</v>
      </c>
    </row>
    <row r="34" spans="1:17" ht="15">
      <c r="A34" s="68">
        <v>17</v>
      </c>
      <c r="B34" s="42"/>
      <c r="C34" s="2"/>
      <c r="D34" s="2"/>
      <c r="E34" s="94"/>
      <c r="F34" s="6"/>
      <c r="G34" s="58"/>
      <c r="H34" s="6"/>
      <c r="I34" s="7"/>
      <c r="J34" s="7"/>
      <c r="K34" s="6"/>
      <c r="L34" s="7"/>
      <c r="M34" s="6"/>
      <c r="N34" s="7"/>
      <c r="O34" s="6"/>
      <c r="P34" s="7"/>
      <c r="Q34" s="31">
        <f t="shared" si="0"/>
        <v>0</v>
      </c>
    </row>
    <row r="35" spans="1:17" ht="15">
      <c r="A35" s="68">
        <v>18</v>
      </c>
      <c r="B35" s="44"/>
      <c r="C35" s="2"/>
      <c r="D35" s="2"/>
      <c r="E35" s="41"/>
      <c r="F35" s="6"/>
      <c r="G35" s="58"/>
      <c r="H35" s="6"/>
      <c r="I35" s="7"/>
      <c r="J35" s="7"/>
      <c r="K35" s="6"/>
      <c r="L35" s="7"/>
      <c r="M35" s="6"/>
      <c r="N35" s="7"/>
      <c r="O35" s="6"/>
      <c r="P35" s="7"/>
      <c r="Q35" s="31">
        <f t="shared" si="0"/>
        <v>0</v>
      </c>
    </row>
    <row r="36" spans="1:17" ht="15">
      <c r="A36" s="68">
        <v>19</v>
      </c>
      <c r="B36" s="42"/>
      <c r="C36" s="2"/>
      <c r="D36" s="2"/>
      <c r="E36" s="41"/>
      <c r="F36" s="6"/>
      <c r="G36" s="58"/>
      <c r="H36" s="6"/>
      <c r="I36" s="7"/>
      <c r="J36" s="7"/>
      <c r="K36" s="6"/>
      <c r="L36" s="7"/>
      <c r="M36" s="6"/>
      <c r="N36" s="7"/>
      <c r="O36" s="6"/>
      <c r="P36" s="7"/>
      <c r="Q36" s="31">
        <f t="shared" si="0"/>
        <v>0</v>
      </c>
    </row>
    <row r="37" spans="1:17" ht="15">
      <c r="A37" s="68">
        <v>20</v>
      </c>
      <c r="B37" s="42"/>
      <c r="C37" s="2"/>
      <c r="D37" s="2"/>
      <c r="E37" s="94"/>
      <c r="F37" s="6"/>
      <c r="G37" s="58"/>
      <c r="H37" s="6"/>
      <c r="I37" s="7"/>
      <c r="J37" s="7"/>
      <c r="K37" s="6"/>
      <c r="L37" s="7"/>
      <c r="M37" s="6"/>
      <c r="N37" s="7"/>
      <c r="O37" s="6"/>
      <c r="P37" s="7"/>
      <c r="Q37" s="31">
        <f t="shared" si="0"/>
        <v>0</v>
      </c>
    </row>
    <row r="38" spans="1:17" ht="15">
      <c r="A38" s="68">
        <v>21</v>
      </c>
      <c r="B38" s="42"/>
      <c r="C38" s="2"/>
      <c r="D38" s="2"/>
      <c r="E38" s="94"/>
      <c r="F38" s="6"/>
      <c r="G38" s="58"/>
      <c r="H38" s="6"/>
      <c r="I38" s="7"/>
      <c r="J38" s="7"/>
      <c r="K38" s="6"/>
      <c r="L38" s="7"/>
      <c r="M38" s="6"/>
      <c r="N38" s="7"/>
      <c r="O38" s="6"/>
      <c r="P38" s="7"/>
      <c r="Q38" s="31">
        <f t="shared" si="0"/>
        <v>0</v>
      </c>
    </row>
    <row r="39" spans="1:17" ht="15">
      <c r="A39" s="68">
        <v>22</v>
      </c>
      <c r="B39" s="42"/>
      <c r="C39" s="2"/>
      <c r="D39" s="22"/>
      <c r="E39" s="94"/>
      <c r="F39" s="6"/>
      <c r="G39" s="58"/>
      <c r="H39" s="6"/>
      <c r="I39" s="7"/>
      <c r="J39" s="7"/>
      <c r="K39" s="6"/>
      <c r="L39" s="7"/>
      <c r="M39" s="6"/>
      <c r="N39" s="7"/>
      <c r="O39" s="6"/>
      <c r="P39" s="7"/>
      <c r="Q39" s="31">
        <f t="shared" si="0"/>
        <v>0</v>
      </c>
    </row>
    <row r="40" spans="1:17" ht="15">
      <c r="A40" s="68">
        <v>23</v>
      </c>
      <c r="B40" s="42"/>
      <c r="C40" s="2"/>
      <c r="D40" s="9"/>
      <c r="E40" s="94"/>
      <c r="F40" s="6"/>
      <c r="G40" s="58"/>
      <c r="H40" s="6"/>
      <c r="I40" s="7"/>
      <c r="J40" s="7"/>
      <c r="K40" s="6"/>
      <c r="L40" s="7"/>
      <c r="M40" s="6"/>
      <c r="N40" s="7"/>
      <c r="O40" s="6"/>
      <c r="P40" s="7"/>
      <c r="Q40" s="31">
        <f t="shared" si="0"/>
        <v>0</v>
      </c>
    </row>
    <row r="41" spans="1:17" ht="15">
      <c r="A41" s="68">
        <v>24</v>
      </c>
      <c r="B41" s="42"/>
      <c r="C41" s="2"/>
      <c r="D41" s="9"/>
      <c r="E41" s="94"/>
      <c r="F41" s="6"/>
      <c r="G41" s="58"/>
      <c r="H41" s="6"/>
      <c r="I41" s="7"/>
      <c r="J41" s="7"/>
      <c r="K41" s="6"/>
      <c r="L41" s="7"/>
      <c r="M41" s="6"/>
      <c r="N41" s="7"/>
      <c r="O41" s="6"/>
      <c r="P41" s="7"/>
      <c r="Q41" s="31">
        <f t="shared" si="0"/>
        <v>0</v>
      </c>
    </row>
    <row r="42" spans="1:17" ht="15">
      <c r="A42" s="68"/>
      <c r="B42" s="42"/>
      <c r="C42" s="45"/>
      <c r="D42" s="3"/>
      <c r="E42" s="94"/>
      <c r="F42" s="6"/>
      <c r="G42" s="58"/>
      <c r="H42" s="6"/>
      <c r="I42" s="7"/>
      <c r="J42" s="7"/>
      <c r="K42" s="6"/>
      <c r="L42" s="7"/>
      <c r="M42" s="6"/>
      <c r="N42" s="7"/>
      <c r="O42" s="6"/>
      <c r="P42" s="7"/>
      <c r="Q42" s="31">
        <f t="shared" si="0"/>
        <v>0</v>
      </c>
    </row>
    <row r="43" spans="1:17" ht="15">
      <c r="A43" s="68"/>
      <c r="B43" s="12"/>
      <c r="C43" s="45"/>
      <c r="D43" s="9"/>
      <c r="E43" s="94"/>
      <c r="F43" s="6"/>
      <c r="G43" s="58"/>
      <c r="H43" s="6"/>
      <c r="I43" s="7"/>
      <c r="J43" s="7"/>
      <c r="K43" s="6"/>
      <c r="L43" s="7"/>
      <c r="M43" s="6"/>
      <c r="N43" s="7"/>
      <c r="O43" s="6"/>
      <c r="P43" s="7"/>
      <c r="Q43" s="31">
        <f t="shared" si="0"/>
        <v>0</v>
      </c>
    </row>
    <row r="44" spans="1:17" ht="15">
      <c r="A44" s="71"/>
      <c r="B44" s="13"/>
      <c r="C44" s="46"/>
      <c r="D44" s="9"/>
      <c r="E44" s="94"/>
      <c r="F44" s="6"/>
      <c r="G44" s="58"/>
      <c r="H44" s="6"/>
      <c r="I44" s="7"/>
      <c r="J44" s="7"/>
      <c r="K44" s="6"/>
      <c r="L44" s="7"/>
      <c r="M44" s="6"/>
      <c r="N44" s="7"/>
      <c r="O44" s="6"/>
      <c r="P44" s="7"/>
      <c r="Q44" s="31">
        <f t="shared" si="0"/>
        <v>0</v>
      </c>
    </row>
    <row r="45" spans="1:17" ht="15.75" customHeight="1">
      <c r="A45" s="68"/>
      <c r="B45" s="12"/>
      <c r="C45" s="45"/>
      <c r="D45" s="10"/>
      <c r="E45" s="94"/>
      <c r="F45" s="6"/>
      <c r="G45" s="58"/>
      <c r="H45" s="6"/>
      <c r="I45" s="7"/>
      <c r="J45" s="7"/>
      <c r="K45" s="6"/>
      <c r="L45" s="7"/>
      <c r="M45" s="6"/>
      <c r="N45" s="7"/>
      <c r="O45" s="6"/>
      <c r="P45" s="7"/>
      <c r="Q45" s="31">
        <f t="shared" si="0"/>
        <v>0</v>
      </c>
    </row>
    <row r="46" spans="1:17" ht="15">
      <c r="A46" s="68"/>
      <c r="B46" s="12"/>
      <c r="C46" s="45"/>
      <c r="D46" s="10"/>
      <c r="E46" s="94"/>
      <c r="F46" s="6"/>
      <c r="G46" s="58"/>
      <c r="H46" s="6"/>
      <c r="I46" s="7"/>
      <c r="J46" s="7"/>
      <c r="K46" s="6"/>
      <c r="L46" s="7"/>
      <c r="M46" s="6"/>
      <c r="N46" s="7"/>
      <c r="O46" s="6"/>
      <c r="P46" s="7"/>
      <c r="Q46" s="31">
        <f t="shared" si="0"/>
        <v>0</v>
      </c>
    </row>
    <row r="47" spans="1:17" ht="15">
      <c r="A47" s="68"/>
      <c r="B47" s="12"/>
      <c r="C47" s="46"/>
      <c r="D47" s="10"/>
      <c r="E47" s="94"/>
      <c r="F47" s="6"/>
      <c r="G47" s="58"/>
      <c r="H47" s="6"/>
      <c r="I47" s="7"/>
      <c r="J47" s="7"/>
      <c r="K47" s="6"/>
      <c r="L47" s="7"/>
      <c r="M47" s="6"/>
      <c r="N47" s="7"/>
      <c r="O47" s="6"/>
      <c r="P47" s="7"/>
      <c r="Q47" s="31">
        <f t="shared" si="0"/>
        <v>0</v>
      </c>
    </row>
    <row r="48" spans="1:17" ht="15">
      <c r="A48" s="32"/>
      <c r="B48" s="21" t="s">
        <v>33</v>
      </c>
      <c r="C48" s="69"/>
      <c r="D48" s="70"/>
      <c r="E48" s="95">
        <f>SUM(E18:E47)</f>
        <v>0.0618287037037037</v>
      </c>
      <c r="F48" s="17">
        <f aca="true" t="shared" si="1" ref="F48:P48">SUM(F18:F47)</f>
        <v>93</v>
      </c>
      <c r="G48" s="59">
        <f t="shared" si="1"/>
        <v>166.82000000000002</v>
      </c>
      <c r="H48" s="17">
        <f>SUM(H18:H47)</f>
        <v>182</v>
      </c>
      <c r="I48" s="18">
        <f t="shared" si="1"/>
        <v>261</v>
      </c>
      <c r="J48" s="18">
        <f t="shared" si="1"/>
        <v>371</v>
      </c>
      <c r="K48" s="17">
        <f t="shared" si="1"/>
        <v>354</v>
      </c>
      <c r="L48" s="18">
        <f t="shared" si="1"/>
        <v>443</v>
      </c>
      <c r="M48" s="17">
        <f t="shared" si="1"/>
        <v>2525</v>
      </c>
      <c r="N48" s="18">
        <f t="shared" si="1"/>
        <v>333</v>
      </c>
      <c r="O48" s="17">
        <f t="shared" si="1"/>
        <v>-16</v>
      </c>
      <c r="P48" s="18">
        <f t="shared" si="1"/>
        <v>206</v>
      </c>
      <c r="Q48" s="31">
        <f t="shared" si="0"/>
        <v>1628</v>
      </c>
    </row>
    <row r="49" spans="1:17" ht="15.75" customHeight="1">
      <c r="A49" s="159" t="s">
        <v>22</v>
      </c>
      <c r="B49" s="160"/>
      <c r="C49" s="18"/>
      <c r="D49" s="18"/>
      <c r="E49" s="47">
        <f>SUM(E18:E47)/F13</f>
        <v>0.0041219135802469135</v>
      </c>
      <c r="F49" s="19">
        <f>SUM(F18:F47)/$F13</f>
        <v>6.2</v>
      </c>
      <c r="G49" s="60">
        <f>SUM(G18:G47)/$F13</f>
        <v>11.121333333333334</v>
      </c>
      <c r="H49" s="19">
        <f>SUM(H18:H47)/$F13</f>
        <v>12.133333333333333</v>
      </c>
      <c r="I49" s="19">
        <f aca="true" t="shared" si="2" ref="I49:P49">SUM(I18:I47)/$F13</f>
        <v>17.4</v>
      </c>
      <c r="J49" s="19">
        <f t="shared" si="2"/>
        <v>24.733333333333334</v>
      </c>
      <c r="K49" s="19">
        <f t="shared" si="2"/>
        <v>23.6</v>
      </c>
      <c r="L49" s="19">
        <f t="shared" si="2"/>
        <v>29.533333333333335</v>
      </c>
      <c r="M49" s="19">
        <f t="shared" si="2"/>
        <v>168.33333333333334</v>
      </c>
      <c r="N49" s="19">
        <f t="shared" si="2"/>
        <v>22.2</v>
      </c>
      <c r="O49" s="19">
        <f t="shared" si="2"/>
        <v>-1.0666666666666667</v>
      </c>
      <c r="P49" s="19">
        <f t="shared" si="2"/>
        <v>13.733333333333333</v>
      </c>
      <c r="Q49" s="19">
        <f>SUM(Q18:Q47)/$F13/6</f>
        <v>18.08888888888889</v>
      </c>
    </row>
    <row r="50" spans="1:19" ht="15">
      <c r="A50" s="20"/>
      <c r="B50" s="20" t="s">
        <v>14</v>
      </c>
      <c r="C50" s="20"/>
      <c r="D50" s="20"/>
      <c r="E50" s="27" t="s">
        <v>25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15">
      <c r="A51" s="20"/>
      <c r="B51" s="27" t="s">
        <v>15</v>
      </c>
      <c r="C51" s="20"/>
      <c r="D51" s="20"/>
      <c r="F51" s="20"/>
      <c r="G51" s="20"/>
      <c r="H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4" ht="15">
      <c r="B54" s="73"/>
    </row>
    <row r="56" ht="15">
      <c r="A56" s="20"/>
    </row>
  </sheetData>
  <sheetProtection selectLockedCells="1"/>
  <mergeCells count="23">
    <mergeCell ref="A49:B49"/>
    <mergeCell ref="G16:H16"/>
    <mergeCell ref="I16:J16"/>
    <mergeCell ref="E16:F16"/>
    <mergeCell ref="A1:S1"/>
    <mergeCell ref="A2:S2"/>
    <mergeCell ref="A3:S3"/>
    <mergeCell ref="A12:F12"/>
    <mergeCell ref="A15:A17"/>
    <mergeCell ref="B15:B17"/>
    <mergeCell ref="C15:C17"/>
    <mergeCell ref="D15:D17"/>
    <mergeCell ref="M16:N16"/>
    <mergeCell ref="K16:L16"/>
    <mergeCell ref="O16:P16"/>
    <mergeCell ref="E15:Q15"/>
    <mergeCell ref="Q16:Q17"/>
    <mergeCell ref="J5:Q5"/>
    <mergeCell ref="P8:R8"/>
    <mergeCell ref="P10:R10"/>
    <mergeCell ref="P12:R12"/>
    <mergeCell ref="J13:Q13"/>
    <mergeCell ref="D6:F6"/>
  </mergeCells>
  <conditionalFormatting sqref="K21">
    <cfRule type="cellIs" priority="7" dxfId="74" operator="equal" stopIfTrue="1">
      <formula>0</formula>
    </cfRule>
  </conditionalFormatting>
  <conditionalFormatting sqref="K22">
    <cfRule type="cellIs" priority="6" dxfId="74" operator="equal" stopIfTrue="1">
      <formula>0</formula>
    </cfRule>
  </conditionalFormatting>
  <conditionalFormatting sqref="K35">
    <cfRule type="cellIs" priority="5" dxfId="74" operator="equal" stopIfTrue="1">
      <formula>0</formula>
    </cfRule>
  </conditionalFormatting>
  <conditionalFormatting sqref="K27">
    <cfRule type="cellIs" priority="4" dxfId="74" operator="equal" stopIfTrue="1">
      <formula>0</formula>
    </cfRule>
  </conditionalFormatting>
  <conditionalFormatting sqref="K31">
    <cfRule type="cellIs" priority="3" dxfId="74" operator="equal" stopIfTrue="1">
      <formula>0</formula>
    </cfRule>
  </conditionalFormatting>
  <conditionalFormatting sqref="K35">
    <cfRule type="cellIs" priority="2" dxfId="74" operator="equal" stopIfTrue="1">
      <formula>0</formula>
    </cfRule>
  </conditionalFormatting>
  <conditionalFormatting sqref="K18">
    <cfRule type="cellIs" priority="1" dxfId="74" operator="equal" stopIfTrue="1">
      <formula>0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S56"/>
  <sheetViews>
    <sheetView view="pageBreakPreview" zoomScale="80" zoomScaleNormal="70" zoomScaleSheetLayoutView="80" zoomScalePageLayoutView="0" workbookViewId="0" topLeftCell="A1">
      <selection activeCell="A3" sqref="A3:S3"/>
    </sheetView>
  </sheetViews>
  <sheetFormatPr defaultColWidth="9.140625" defaultRowHeight="15"/>
  <cols>
    <col min="1" max="1" width="3.421875" style="27" customWidth="1"/>
    <col min="2" max="2" width="25.421875" style="27" customWidth="1"/>
    <col min="3" max="3" width="5.7109375" style="27" customWidth="1"/>
    <col min="4" max="4" width="8.7109375" style="27" customWidth="1"/>
    <col min="5" max="5" width="13.140625" style="27" customWidth="1"/>
    <col min="6" max="8" width="8.8515625" style="27" customWidth="1"/>
    <col min="9" max="9" width="9.28125" style="27" customWidth="1"/>
    <col min="10" max="10" width="9.140625" style="27" customWidth="1"/>
    <col min="11" max="11" width="8.8515625" style="27" customWidth="1"/>
    <col min="12" max="12" width="9.8515625" style="27" customWidth="1"/>
    <col min="13" max="14" width="9.421875" style="27" customWidth="1"/>
    <col min="15" max="15" width="10.28125" style="27" customWidth="1"/>
    <col min="16" max="16" width="9.421875" style="27" customWidth="1"/>
    <col min="17" max="17" width="10.00390625" style="27" customWidth="1"/>
    <col min="18" max="18" width="10.28125" style="27" bestFit="1" customWidth="1"/>
    <col min="19" max="19" width="9.28125" style="27" customWidth="1"/>
    <col min="20" max="16384" width="9.140625" style="27" customWidth="1"/>
  </cols>
  <sheetData>
    <row r="1" spans="1:19" ht="15.75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</row>
    <row r="2" spans="1:19" ht="15.75">
      <c r="A2" s="168" t="s">
        <v>53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</row>
    <row r="3" spans="1:19" ht="15.75">
      <c r="A3" s="168" t="s">
        <v>66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</row>
    <row r="4" spans="1:19" ht="15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.75">
      <c r="A5" s="26" t="s">
        <v>1</v>
      </c>
      <c r="B5" s="26"/>
      <c r="C5" s="26"/>
      <c r="D5" s="26"/>
      <c r="E5" s="26"/>
      <c r="F5" s="26"/>
      <c r="G5" s="26"/>
      <c r="H5" s="26"/>
      <c r="I5" s="25"/>
      <c r="J5" s="167" t="s">
        <v>2</v>
      </c>
      <c r="K5" s="167"/>
      <c r="L5" s="167"/>
      <c r="M5" s="167"/>
      <c r="N5" s="167"/>
      <c r="O5" s="167"/>
      <c r="P5" s="167"/>
      <c r="Q5" s="167"/>
      <c r="S5" s="25"/>
    </row>
    <row r="6" spans="1:19" ht="15.75">
      <c r="A6" s="28" t="s">
        <v>26</v>
      </c>
      <c r="B6" s="26"/>
      <c r="C6" s="26"/>
      <c r="D6" s="166" t="s">
        <v>69</v>
      </c>
      <c r="E6" s="170"/>
      <c r="F6" s="170"/>
      <c r="G6" s="29"/>
      <c r="H6" s="29"/>
      <c r="I6" s="25"/>
      <c r="J6" s="28" t="s">
        <v>27</v>
      </c>
      <c r="K6" s="26"/>
      <c r="L6" s="26"/>
      <c r="M6" s="26"/>
      <c r="N6" s="26"/>
      <c r="O6" s="26"/>
      <c r="P6" s="26"/>
      <c r="Q6" s="26"/>
      <c r="R6" s="24">
        <f>F13/F10</f>
        <v>1</v>
      </c>
      <c r="S6" s="29"/>
    </row>
    <row r="7" spans="1:19" ht="15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5.75">
      <c r="A8" s="28" t="s">
        <v>17</v>
      </c>
      <c r="B8" s="26"/>
      <c r="C8" s="26"/>
      <c r="D8" s="26"/>
      <c r="E8" s="26"/>
      <c r="F8" s="97" t="s">
        <v>407</v>
      </c>
      <c r="G8" s="29"/>
      <c r="H8" s="29"/>
      <c r="I8" s="25"/>
      <c r="J8" s="28" t="s">
        <v>16</v>
      </c>
      <c r="K8" s="26"/>
      <c r="L8" s="26"/>
      <c r="M8" s="26"/>
      <c r="N8" s="26"/>
      <c r="O8" s="26"/>
      <c r="P8" s="166" t="s">
        <v>71</v>
      </c>
      <c r="Q8" s="166"/>
      <c r="R8" s="166"/>
      <c r="S8" s="25"/>
    </row>
    <row r="9" spans="1:19" ht="15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5"/>
      <c r="Q9" s="55"/>
      <c r="R9" s="55"/>
      <c r="S9" s="25"/>
    </row>
    <row r="10" spans="1:19" ht="15.75">
      <c r="A10" s="26" t="s">
        <v>23</v>
      </c>
      <c r="B10" s="26"/>
      <c r="C10" s="26"/>
      <c r="D10" s="26"/>
      <c r="E10" s="26"/>
      <c r="F10" s="56">
        <v>21</v>
      </c>
      <c r="G10" s="29"/>
      <c r="H10" s="29"/>
      <c r="I10" s="25"/>
      <c r="J10" s="28" t="s">
        <v>29</v>
      </c>
      <c r="K10" s="26"/>
      <c r="L10" s="26"/>
      <c r="M10" s="26"/>
      <c r="N10" s="26"/>
      <c r="O10" s="26"/>
      <c r="P10" s="166" t="s">
        <v>406</v>
      </c>
      <c r="Q10" s="166"/>
      <c r="R10" s="166"/>
      <c r="S10" s="25"/>
    </row>
    <row r="11" spans="1:19" ht="15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55"/>
      <c r="Q11" s="55"/>
      <c r="R11" s="55"/>
      <c r="S11" s="25"/>
    </row>
    <row r="12" spans="1:19" ht="15.75">
      <c r="A12" s="167" t="s">
        <v>3</v>
      </c>
      <c r="B12" s="167"/>
      <c r="C12" s="167"/>
      <c r="D12" s="167"/>
      <c r="E12" s="167"/>
      <c r="F12" s="167"/>
      <c r="G12" s="55"/>
      <c r="H12" s="55"/>
      <c r="I12" s="25"/>
      <c r="J12" s="28" t="s">
        <v>28</v>
      </c>
      <c r="K12" s="26"/>
      <c r="L12" s="26"/>
      <c r="M12" s="26"/>
      <c r="N12" s="26"/>
      <c r="O12" s="26"/>
      <c r="P12" s="166" t="s">
        <v>309</v>
      </c>
      <c r="Q12" s="166"/>
      <c r="R12" s="166"/>
      <c r="S12" s="25"/>
    </row>
    <row r="13" spans="1:19" ht="15.75">
      <c r="A13" s="26" t="s">
        <v>24</v>
      </c>
      <c r="B13" s="26"/>
      <c r="C13" s="26"/>
      <c r="D13" s="26"/>
      <c r="E13" s="26"/>
      <c r="F13" s="66">
        <v>21</v>
      </c>
      <c r="G13" s="57"/>
      <c r="H13" s="57"/>
      <c r="I13" s="25"/>
      <c r="J13" s="169"/>
      <c r="K13" s="167"/>
      <c r="L13" s="167"/>
      <c r="M13" s="167"/>
      <c r="N13" s="167"/>
      <c r="O13" s="167"/>
      <c r="P13" s="167"/>
      <c r="Q13" s="167"/>
      <c r="R13" s="26"/>
      <c r="S13" s="25"/>
    </row>
    <row r="15" spans="1:17" ht="15" customHeight="1">
      <c r="A15" s="161" t="s">
        <v>4</v>
      </c>
      <c r="B15" s="161" t="s">
        <v>5</v>
      </c>
      <c r="C15" s="161" t="s">
        <v>50</v>
      </c>
      <c r="D15" s="161" t="s">
        <v>6</v>
      </c>
      <c r="E15" s="163" t="s">
        <v>7</v>
      </c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5"/>
    </row>
    <row r="16" spans="1:17" ht="39.75" customHeight="1">
      <c r="A16" s="161"/>
      <c r="B16" s="161"/>
      <c r="C16" s="161"/>
      <c r="D16" s="161"/>
      <c r="E16" s="161" t="s">
        <v>51</v>
      </c>
      <c r="F16" s="161"/>
      <c r="G16" s="161" t="s">
        <v>60</v>
      </c>
      <c r="H16" s="161"/>
      <c r="I16" s="161" t="s">
        <v>8</v>
      </c>
      <c r="J16" s="161"/>
      <c r="K16" s="161" t="s">
        <v>9</v>
      </c>
      <c r="L16" s="161"/>
      <c r="M16" s="161" t="s">
        <v>10</v>
      </c>
      <c r="N16" s="161"/>
      <c r="O16" s="161" t="s">
        <v>11</v>
      </c>
      <c r="P16" s="161"/>
      <c r="Q16" s="162" t="s">
        <v>32</v>
      </c>
    </row>
    <row r="17" spans="1:17" ht="15">
      <c r="A17" s="161"/>
      <c r="B17" s="161"/>
      <c r="C17" s="161"/>
      <c r="D17" s="161"/>
      <c r="E17" s="30" t="s">
        <v>12</v>
      </c>
      <c r="F17" s="30" t="s">
        <v>13</v>
      </c>
      <c r="G17" s="30" t="s">
        <v>12</v>
      </c>
      <c r="H17" s="30" t="s">
        <v>13</v>
      </c>
      <c r="I17" s="30" t="s">
        <v>12</v>
      </c>
      <c r="J17" s="30" t="s">
        <v>13</v>
      </c>
      <c r="K17" s="30" t="s">
        <v>12</v>
      </c>
      <c r="L17" s="30" t="s">
        <v>13</v>
      </c>
      <c r="M17" s="30" t="s">
        <v>12</v>
      </c>
      <c r="N17" s="30" t="s">
        <v>13</v>
      </c>
      <c r="O17" s="30" t="s">
        <v>12</v>
      </c>
      <c r="P17" s="30" t="s">
        <v>13</v>
      </c>
      <c r="Q17" s="161"/>
    </row>
    <row r="18" spans="1:17" ht="15">
      <c r="A18" s="67">
        <v>1</v>
      </c>
      <c r="B18" s="150" t="s">
        <v>408</v>
      </c>
      <c r="C18" s="2" t="s">
        <v>306</v>
      </c>
      <c r="D18" s="2">
        <v>15</v>
      </c>
      <c r="E18" s="94">
        <v>0.003587962962962963</v>
      </c>
      <c r="F18" s="6">
        <v>8</v>
      </c>
      <c r="G18" s="58">
        <v>9.6</v>
      </c>
      <c r="H18" s="6">
        <v>26</v>
      </c>
      <c r="I18" s="7">
        <v>1</v>
      </c>
      <c r="J18" s="7">
        <v>4</v>
      </c>
      <c r="K18" s="6">
        <v>25</v>
      </c>
      <c r="L18" s="7">
        <v>24</v>
      </c>
      <c r="M18" s="6">
        <v>219</v>
      </c>
      <c r="N18" s="7">
        <v>39</v>
      </c>
      <c r="O18" s="6">
        <v>-3</v>
      </c>
      <c r="P18" s="7">
        <v>4</v>
      </c>
      <c r="Q18" s="31">
        <f>(F18+H18+J18+L18+N18+P18)</f>
        <v>105</v>
      </c>
    </row>
    <row r="19" spans="1:17" ht="15">
      <c r="A19" s="67">
        <v>2</v>
      </c>
      <c r="B19" s="150" t="s">
        <v>409</v>
      </c>
      <c r="C19" s="2" t="s">
        <v>306</v>
      </c>
      <c r="D19" s="2">
        <v>15</v>
      </c>
      <c r="E19" s="94">
        <v>0.0031249999999999997</v>
      </c>
      <c r="F19" s="6">
        <v>17</v>
      </c>
      <c r="G19" s="58">
        <v>9.8</v>
      </c>
      <c r="H19" s="6">
        <v>22</v>
      </c>
      <c r="I19" s="7">
        <v>7</v>
      </c>
      <c r="J19" s="7">
        <v>22</v>
      </c>
      <c r="K19" s="6">
        <v>33</v>
      </c>
      <c r="L19" s="7">
        <v>40</v>
      </c>
      <c r="M19" s="6">
        <v>206</v>
      </c>
      <c r="N19" s="7">
        <v>26</v>
      </c>
      <c r="O19" s="6">
        <v>-5</v>
      </c>
      <c r="P19" s="7">
        <v>1</v>
      </c>
      <c r="Q19" s="31">
        <f aca="true" t="shared" si="0" ref="Q19:Q48">(F19+H19+J19+L19+N19+P19)</f>
        <v>128</v>
      </c>
    </row>
    <row r="20" spans="1:17" ht="15">
      <c r="A20" s="67">
        <v>3</v>
      </c>
      <c r="B20" s="150" t="s">
        <v>410</v>
      </c>
      <c r="C20" s="2" t="s">
        <v>306</v>
      </c>
      <c r="D20" s="2">
        <v>15</v>
      </c>
      <c r="E20" s="94">
        <v>0.003356481481481481</v>
      </c>
      <c r="F20" s="6">
        <v>13</v>
      </c>
      <c r="G20" s="58">
        <v>9</v>
      </c>
      <c r="H20" s="6">
        <v>38</v>
      </c>
      <c r="I20" s="7">
        <v>5</v>
      </c>
      <c r="J20" s="7">
        <v>16</v>
      </c>
      <c r="K20" s="6">
        <v>28</v>
      </c>
      <c r="L20" s="7">
        <v>30</v>
      </c>
      <c r="M20" s="6">
        <v>223</v>
      </c>
      <c r="N20" s="7">
        <v>43</v>
      </c>
      <c r="O20" s="6">
        <v>2</v>
      </c>
      <c r="P20" s="7">
        <v>14</v>
      </c>
      <c r="Q20" s="31">
        <f t="shared" si="0"/>
        <v>154</v>
      </c>
    </row>
    <row r="21" spans="1:17" ht="15">
      <c r="A21" s="67">
        <v>4</v>
      </c>
      <c r="B21" s="150" t="s">
        <v>411</v>
      </c>
      <c r="C21" s="2" t="s">
        <v>306</v>
      </c>
      <c r="D21" s="2">
        <v>15</v>
      </c>
      <c r="E21" s="94">
        <v>0.003587962962962963</v>
      </c>
      <c r="F21" s="6">
        <v>8</v>
      </c>
      <c r="G21" s="58">
        <v>9.6</v>
      </c>
      <c r="H21" s="6">
        <v>26</v>
      </c>
      <c r="I21" s="7">
        <v>1</v>
      </c>
      <c r="J21" s="7">
        <v>4</v>
      </c>
      <c r="K21" s="6">
        <v>25</v>
      </c>
      <c r="L21" s="7">
        <v>24</v>
      </c>
      <c r="M21" s="6">
        <v>219</v>
      </c>
      <c r="N21" s="7">
        <v>39</v>
      </c>
      <c r="O21" s="6">
        <v>-3</v>
      </c>
      <c r="P21" s="7">
        <v>4</v>
      </c>
      <c r="Q21" s="31">
        <f t="shared" si="0"/>
        <v>105</v>
      </c>
    </row>
    <row r="22" spans="1:17" ht="15">
      <c r="A22" s="67">
        <v>5</v>
      </c>
      <c r="B22" s="150" t="s">
        <v>412</v>
      </c>
      <c r="C22" s="2" t="s">
        <v>306</v>
      </c>
      <c r="D22" s="2">
        <v>15</v>
      </c>
      <c r="E22" s="94">
        <v>0.0034027777777777784</v>
      </c>
      <c r="F22" s="6">
        <v>12</v>
      </c>
      <c r="G22" s="58">
        <v>9.3</v>
      </c>
      <c r="H22" s="6">
        <v>32</v>
      </c>
      <c r="I22" s="7">
        <v>8</v>
      </c>
      <c r="J22" s="7">
        <v>26</v>
      </c>
      <c r="K22" s="6">
        <v>32</v>
      </c>
      <c r="L22" s="7">
        <v>38</v>
      </c>
      <c r="M22" s="6">
        <v>196</v>
      </c>
      <c r="N22" s="7">
        <v>21</v>
      </c>
      <c r="O22" s="6">
        <v>5</v>
      </c>
      <c r="P22" s="7">
        <v>20</v>
      </c>
      <c r="Q22" s="31">
        <f t="shared" si="0"/>
        <v>149</v>
      </c>
    </row>
    <row r="23" spans="1:17" ht="15">
      <c r="A23" s="67">
        <v>6</v>
      </c>
      <c r="B23" s="150" t="s">
        <v>413</v>
      </c>
      <c r="C23" s="2" t="s">
        <v>306</v>
      </c>
      <c r="D23" s="2">
        <v>15</v>
      </c>
      <c r="E23" s="94">
        <v>0.003321759259259259</v>
      </c>
      <c r="F23" s="4">
        <v>13</v>
      </c>
      <c r="G23" s="58">
        <v>9.7</v>
      </c>
      <c r="H23" s="4">
        <v>24</v>
      </c>
      <c r="I23" s="5">
        <v>5</v>
      </c>
      <c r="J23" s="5">
        <v>16</v>
      </c>
      <c r="K23" s="4">
        <v>31</v>
      </c>
      <c r="L23" s="5">
        <v>36</v>
      </c>
      <c r="M23" s="4">
        <v>197</v>
      </c>
      <c r="N23" s="5">
        <v>22</v>
      </c>
      <c r="O23" s="4">
        <v>-13</v>
      </c>
      <c r="P23" s="5">
        <v>0</v>
      </c>
      <c r="Q23" s="31">
        <f t="shared" si="0"/>
        <v>111</v>
      </c>
    </row>
    <row r="24" spans="1:17" ht="15">
      <c r="A24" s="67">
        <v>7</v>
      </c>
      <c r="B24" s="150" t="s">
        <v>414</v>
      </c>
      <c r="C24" s="2" t="s">
        <v>306</v>
      </c>
      <c r="D24" s="2">
        <v>15</v>
      </c>
      <c r="E24" s="94">
        <v>0.0034027777777777784</v>
      </c>
      <c r="F24" s="6">
        <v>12</v>
      </c>
      <c r="G24" s="58">
        <v>9.3</v>
      </c>
      <c r="H24" s="6">
        <v>32</v>
      </c>
      <c r="I24" s="7">
        <v>8</v>
      </c>
      <c r="J24" s="7">
        <v>26</v>
      </c>
      <c r="K24" s="6">
        <v>32</v>
      </c>
      <c r="L24" s="7">
        <v>38</v>
      </c>
      <c r="M24" s="6">
        <v>196</v>
      </c>
      <c r="N24" s="7">
        <v>21</v>
      </c>
      <c r="O24" s="6">
        <v>5</v>
      </c>
      <c r="P24" s="7">
        <v>20</v>
      </c>
      <c r="Q24" s="31">
        <f t="shared" si="0"/>
        <v>149</v>
      </c>
    </row>
    <row r="25" spans="1:17" ht="15">
      <c r="A25" s="67">
        <v>8</v>
      </c>
      <c r="B25" s="150" t="s">
        <v>416</v>
      </c>
      <c r="C25" s="2" t="s">
        <v>307</v>
      </c>
      <c r="D25" s="2">
        <v>15</v>
      </c>
      <c r="E25" s="94">
        <v>0.0032870370370370367</v>
      </c>
      <c r="F25" s="6">
        <v>25</v>
      </c>
      <c r="G25" s="58">
        <v>9.7</v>
      </c>
      <c r="H25" s="6">
        <v>36</v>
      </c>
      <c r="I25" s="7">
        <v>30</v>
      </c>
      <c r="J25" s="7">
        <v>47</v>
      </c>
      <c r="K25" s="6">
        <v>31</v>
      </c>
      <c r="L25" s="7">
        <v>47</v>
      </c>
      <c r="M25" s="6">
        <v>185</v>
      </c>
      <c r="N25" s="7">
        <v>31</v>
      </c>
      <c r="O25" s="6">
        <v>18</v>
      </c>
      <c r="P25" s="7">
        <v>41</v>
      </c>
      <c r="Q25" s="31">
        <f t="shared" si="0"/>
        <v>227</v>
      </c>
    </row>
    <row r="26" spans="1:17" ht="15">
      <c r="A26" s="67">
        <v>9</v>
      </c>
      <c r="B26" s="150" t="s">
        <v>417</v>
      </c>
      <c r="C26" s="2" t="s">
        <v>307</v>
      </c>
      <c r="D26" s="2">
        <v>15</v>
      </c>
      <c r="E26" s="94">
        <v>0</v>
      </c>
      <c r="F26" s="6">
        <v>0</v>
      </c>
      <c r="G26" s="58">
        <v>0</v>
      </c>
      <c r="H26" s="6">
        <v>0</v>
      </c>
      <c r="I26" s="7">
        <v>0</v>
      </c>
      <c r="J26" s="7">
        <v>0</v>
      </c>
      <c r="K26" s="6">
        <v>0</v>
      </c>
      <c r="L26" s="7">
        <v>0</v>
      </c>
      <c r="M26" s="6">
        <v>0</v>
      </c>
      <c r="N26" s="7">
        <v>0</v>
      </c>
      <c r="O26" s="6">
        <v>0</v>
      </c>
      <c r="P26" s="7">
        <v>0</v>
      </c>
      <c r="Q26" s="31">
        <f t="shared" si="0"/>
        <v>0</v>
      </c>
    </row>
    <row r="27" spans="1:17" ht="15">
      <c r="A27" s="67">
        <v>10</v>
      </c>
      <c r="B27" s="150" t="s">
        <v>418</v>
      </c>
      <c r="C27" s="2" t="s">
        <v>307</v>
      </c>
      <c r="D27" s="2">
        <v>15</v>
      </c>
      <c r="E27" s="94">
        <v>0.00462962962962963</v>
      </c>
      <c r="F27" s="6">
        <v>0</v>
      </c>
      <c r="G27" s="58">
        <v>10.9</v>
      </c>
      <c r="H27" s="6">
        <v>19</v>
      </c>
      <c r="I27" s="7">
        <v>42</v>
      </c>
      <c r="J27" s="7">
        <v>62</v>
      </c>
      <c r="K27" s="6">
        <v>27</v>
      </c>
      <c r="L27" s="7">
        <v>35</v>
      </c>
      <c r="M27" s="6">
        <v>151</v>
      </c>
      <c r="N27" s="7">
        <v>13</v>
      </c>
      <c r="O27" s="6">
        <v>25</v>
      </c>
      <c r="P27" s="7">
        <v>58</v>
      </c>
      <c r="Q27" s="31">
        <f t="shared" si="0"/>
        <v>187</v>
      </c>
    </row>
    <row r="28" spans="1:17" ht="15">
      <c r="A28" s="67">
        <v>11</v>
      </c>
      <c r="B28" s="150" t="s">
        <v>419</v>
      </c>
      <c r="C28" s="2" t="s">
        <v>307</v>
      </c>
      <c r="D28" s="2">
        <v>15</v>
      </c>
      <c r="E28" s="94">
        <v>0.00431712962962963</v>
      </c>
      <c r="F28" s="4">
        <v>2</v>
      </c>
      <c r="G28" s="58">
        <v>13.01</v>
      </c>
      <c r="H28" s="4">
        <v>0</v>
      </c>
      <c r="I28" s="5">
        <v>25</v>
      </c>
      <c r="J28" s="5">
        <v>36</v>
      </c>
      <c r="K28" s="4">
        <v>9</v>
      </c>
      <c r="L28" s="5">
        <v>7</v>
      </c>
      <c r="M28" s="4">
        <v>135</v>
      </c>
      <c r="N28" s="5">
        <v>8</v>
      </c>
      <c r="O28" s="4">
        <v>6</v>
      </c>
      <c r="P28" s="5">
        <v>16</v>
      </c>
      <c r="Q28" s="31">
        <f t="shared" si="0"/>
        <v>69</v>
      </c>
    </row>
    <row r="29" spans="1:17" ht="15">
      <c r="A29" s="67">
        <v>12</v>
      </c>
      <c r="B29" s="150" t="s">
        <v>415</v>
      </c>
      <c r="C29" s="2" t="s">
        <v>307</v>
      </c>
      <c r="D29" s="2">
        <v>15</v>
      </c>
      <c r="E29" s="94">
        <v>0.004027777777777778</v>
      </c>
      <c r="F29" s="6">
        <v>7</v>
      </c>
      <c r="G29" s="58">
        <v>13.5</v>
      </c>
      <c r="H29" s="6">
        <v>0</v>
      </c>
      <c r="I29" s="7">
        <v>0</v>
      </c>
      <c r="J29" s="7">
        <v>0</v>
      </c>
      <c r="K29" s="6">
        <v>16</v>
      </c>
      <c r="L29" s="7">
        <v>14</v>
      </c>
      <c r="M29" s="6">
        <v>186</v>
      </c>
      <c r="N29" s="7">
        <v>31</v>
      </c>
      <c r="O29" s="6">
        <v>21</v>
      </c>
      <c r="P29" s="7">
        <v>50</v>
      </c>
      <c r="Q29" s="31">
        <f t="shared" si="0"/>
        <v>102</v>
      </c>
    </row>
    <row r="30" spans="1:17" ht="15">
      <c r="A30" s="67">
        <v>13</v>
      </c>
      <c r="B30" s="150" t="s">
        <v>420</v>
      </c>
      <c r="C30" s="2" t="s">
        <v>307</v>
      </c>
      <c r="D30" s="2">
        <v>15</v>
      </c>
      <c r="E30" s="94">
        <v>0.004189814814814815</v>
      </c>
      <c r="F30" s="6">
        <v>4</v>
      </c>
      <c r="G30" s="58">
        <v>10.9</v>
      </c>
      <c r="H30" s="6">
        <v>17</v>
      </c>
      <c r="I30" s="7">
        <v>25</v>
      </c>
      <c r="J30" s="7">
        <v>36</v>
      </c>
      <c r="K30" s="6">
        <v>27</v>
      </c>
      <c r="L30" s="7">
        <v>35</v>
      </c>
      <c r="M30" s="4">
        <v>162</v>
      </c>
      <c r="N30" s="7">
        <v>19</v>
      </c>
      <c r="O30" s="6">
        <v>-8</v>
      </c>
      <c r="P30" s="7">
        <v>0</v>
      </c>
      <c r="Q30" s="31">
        <f t="shared" si="0"/>
        <v>111</v>
      </c>
    </row>
    <row r="31" spans="1:17" ht="15">
      <c r="A31" s="68">
        <v>14</v>
      </c>
      <c r="B31" s="150" t="s">
        <v>421</v>
      </c>
      <c r="C31" s="2" t="s">
        <v>307</v>
      </c>
      <c r="D31" s="2">
        <v>15</v>
      </c>
      <c r="E31" s="94">
        <v>0.004189814814814815</v>
      </c>
      <c r="F31" s="6">
        <v>4</v>
      </c>
      <c r="G31" s="58">
        <v>10.9</v>
      </c>
      <c r="H31" s="6">
        <v>17</v>
      </c>
      <c r="I31" s="7">
        <v>25</v>
      </c>
      <c r="J31" s="7">
        <v>36</v>
      </c>
      <c r="K31" s="6">
        <v>27</v>
      </c>
      <c r="L31" s="7">
        <v>35</v>
      </c>
      <c r="M31" s="4">
        <v>162</v>
      </c>
      <c r="N31" s="7">
        <v>19</v>
      </c>
      <c r="O31" s="6">
        <v>-8</v>
      </c>
      <c r="P31" s="7">
        <v>0</v>
      </c>
      <c r="Q31" s="31">
        <f t="shared" si="0"/>
        <v>111</v>
      </c>
    </row>
    <row r="32" spans="1:17" ht="15">
      <c r="A32" s="68">
        <v>15</v>
      </c>
      <c r="B32" s="150" t="s">
        <v>422</v>
      </c>
      <c r="C32" s="2" t="s">
        <v>307</v>
      </c>
      <c r="D32" s="2">
        <v>15</v>
      </c>
      <c r="E32" s="94">
        <v>0.0032870370370370367</v>
      </c>
      <c r="F32" s="6">
        <v>25</v>
      </c>
      <c r="G32" s="58">
        <v>9.7</v>
      </c>
      <c r="H32" s="6">
        <v>36</v>
      </c>
      <c r="I32" s="7">
        <v>30</v>
      </c>
      <c r="J32" s="7">
        <v>47</v>
      </c>
      <c r="K32" s="6">
        <v>31</v>
      </c>
      <c r="L32" s="7">
        <v>47</v>
      </c>
      <c r="M32" s="6">
        <v>185</v>
      </c>
      <c r="N32" s="7">
        <v>31</v>
      </c>
      <c r="O32" s="6">
        <v>18</v>
      </c>
      <c r="P32" s="7">
        <v>41</v>
      </c>
      <c r="Q32" s="31">
        <f t="shared" si="0"/>
        <v>227</v>
      </c>
    </row>
    <row r="33" spans="1:17" ht="15">
      <c r="A33" s="68">
        <v>16</v>
      </c>
      <c r="B33" s="150" t="s">
        <v>423</v>
      </c>
      <c r="C33" s="2" t="s">
        <v>307</v>
      </c>
      <c r="D33" s="2">
        <v>15</v>
      </c>
      <c r="E33" s="94">
        <v>0.004456018518518519</v>
      </c>
      <c r="F33" s="6">
        <v>0</v>
      </c>
      <c r="G33" s="58">
        <v>11.8</v>
      </c>
      <c r="H33" s="6">
        <v>8</v>
      </c>
      <c r="I33" s="7">
        <v>17</v>
      </c>
      <c r="J33" s="7">
        <v>20</v>
      </c>
      <c r="K33" s="6">
        <v>26</v>
      </c>
      <c r="L33" s="7">
        <v>32</v>
      </c>
      <c r="M33" s="6">
        <v>172</v>
      </c>
      <c r="N33" s="7">
        <v>24</v>
      </c>
      <c r="O33" s="6">
        <v>-20</v>
      </c>
      <c r="P33" s="7">
        <v>0</v>
      </c>
      <c r="Q33" s="31">
        <f t="shared" si="0"/>
        <v>84</v>
      </c>
    </row>
    <row r="34" spans="1:17" ht="15">
      <c r="A34" s="68">
        <v>17</v>
      </c>
      <c r="B34" s="150" t="s">
        <v>424</v>
      </c>
      <c r="C34" s="2" t="s">
        <v>307</v>
      </c>
      <c r="D34" s="2">
        <v>15</v>
      </c>
      <c r="E34" s="94">
        <v>0.004456018518518519</v>
      </c>
      <c r="F34" s="6">
        <v>0</v>
      </c>
      <c r="G34" s="58">
        <v>11.8</v>
      </c>
      <c r="H34" s="6">
        <v>8</v>
      </c>
      <c r="I34" s="7">
        <v>17</v>
      </c>
      <c r="J34" s="7">
        <v>20</v>
      </c>
      <c r="K34" s="6">
        <v>26</v>
      </c>
      <c r="L34" s="7">
        <v>32</v>
      </c>
      <c r="M34" s="6">
        <v>172</v>
      </c>
      <c r="N34" s="7">
        <v>24</v>
      </c>
      <c r="O34" s="6">
        <v>-20</v>
      </c>
      <c r="P34" s="7">
        <v>0</v>
      </c>
      <c r="Q34" s="31">
        <f t="shared" si="0"/>
        <v>84</v>
      </c>
    </row>
    <row r="35" spans="1:17" ht="15">
      <c r="A35" s="68">
        <v>18</v>
      </c>
      <c r="B35" s="150" t="s">
        <v>425</v>
      </c>
      <c r="C35" s="2" t="s">
        <v>307</v>
      </c>
      <c r="D35" s="2">
        <v>15</v>
      </c>
      <c r="E35" s="94">
        <v>0.004027777777777778</v>
      </c>
      <c r="F35" s="6">
        <v>7</v>
      </c>
      <c r="G35" s="58">
        <v>13.5</v>
      </c>
      <c r="H35" s="6">
        <v>0</v>
      </c>
      <c r="I35" s="7">
        <v>0</v>
      </c>
      <c r="J35" s="7">
        <v>0</v>
      </c>
      <c r="K35" s="6">
        <v>16</v>
      </c>
      <c r="L35" s="7">
        <v>14</v>
      </c>
      <c r="M35" s="6">
        <v>186</v>
      </c>
      <c r="N35" s="7">
        <v>31</v>
      </c>
      <c r="O35" s="6">
        <v>20</v>
      </c>
      <c r="P35" s="7">
        <v>50</v>
      </c>
      <c r="Q35" s="31">
        <f t="shared" si="0"/>
        <v>102</v>
      </c>
    </row>
    <row r="36" spans="1:17" ht="15">
      <c r="A36" s="68">
        <v>19</v>
      </c>
      <c r="B36" s="150" t="s">
        <v>426</v>
      </c>
      <c r="C36" s="2" t="s">
        <v>307</v>
      </c>
      <c r="D36" s="2">
        <v>15</v>
      </c>
      <c r="E36" s="94">
        <v>0.004027777777777778</v>
      </c>
      <c r="F36" s="6">
        <v>7</v>
      </c>
      <c r="G36" s="58">
        <v>13.5</v>
      </c>
      <c r="H36" s="6">
        <v>0</v>
      </c>
      <c r="I36" s="7">
        <v>0</v>
      </c>
      <c r="J36" s="7">
        <v>0</v>
      </c>
      <c r="K36" s="6">
        <v>16</v>
      </c>
      <c r="L36" s="7">
        <v>14</v>
      </c>
      <c r="M36" s="6">
        <v>186</v>
      </c>
      <c r="N36" s="7">
        <v>31</v>
      </c>
      <c r="O36" s="6">
        <v>21</v>
      </c>
      <c r="P36" s="7">
        <v>50</v>
      </c>
      <c r="Q36" s="31">
        <f t="shared" si="0"/>
        <v>102</v>
      </c>
    </row>
    <row r="37" spans="1:17" ht="15">
      <c r="A37" s="68">
        <v>20</v>
      </c>
      <c r="B37" s="150" t="s">
        <v>427</v>
      </c>
      <c r="C37" s="2" t="s">
        <v>307</v>
      </c>
      <c r="D37" s="2">
        <v>15</v>
      </c>
      <c r="E37" s="94">
        <v>0.00462962962962963</v>
      </c>
      <c r="F37" s="6">
        <v>0</v>
      </c>
      <c r="G37" s="58">
        <v>10.9</v>
      </c>
      <c r="H37" s="6">
        <v>19</v>
      </c>
      <c r="I37" s="7">
        <v>42</v>
      </c>
      <c r="J37" s="7">
        <v>62</v>
      </c>
      <c r="K37" s="6">
        <v>27</v>
      </c>
      <c r="L37" s="7">
        <v>35</v>
      </c>
      <c r="M37" s="6">
        <v>151</v>
      </c>
      <c r="N37" s="7">
        <v>13</v>
      </c>
      <c r="O37" s="6">
        <v>25</v>
      </c>
      <c r="P37" s="7">
        <v>58</v>
      </c>
      <c r="Q37" s="31">
        <f t="shared" si="0"/>
        <v>187</v>
      </c>
    </row>
    <row r="38" spans="1:17" ht="15">
      <c r="A38" s="68">
        <v>21</v>
      </c>
      <c r="B38" s="150" t="s">
        <v>428</v>
      </c>
      <c r="C38" s="2" t="s">
        <v>307</v>
      </c>
      <c r="D38" s="2">
        <v>15</v>
      </c>
      <c r="E38" s="94">
        <v>0.00431712962962963</v>
      </c>
      <c r="F38" s="4">
        <v>2</v>
      </c>
      <c r="G38" s="58">
        <v>13.01</v>
      </c>
      <c r="H38" s="4">
        <v>0</v>
      </c>
      <c r="I38" s="5">
        <v>25</v>
      </c>
      <c r="J38" s="5">
        <v>36</v>
      </c>
      <c r="K38" s="4">
        <v>9</v>
      </c>
      <c r="L38" s="5">
        <v>7</v>
      </c>
      <c r="M38" s="4">
        <v>135</v>
      </c>
      <c r="N38" s="5">
        <v>8</v>
      </c>
      <c r="O38" s="4">
        <v>6</v>
      </c>
      <c r="P38" s="5">
        <v>16</v>
      </c>
      <c r="Q38" s="31">
        <f t="shared" si="0"/>
        <v>69</v>
      </c>
    </row>
    <row r="39" spans="1:17" ht="15">
      <c r="A39" s="68">
        <v>22</v>
      </c>
      <c r="B39" s="42"/>
      <c r="C39" s="2"/>
      <c r="D39" s="22"/>
      <c r="E39" s="94"/>
      <c r="F39" s="6"/>
      <c r="G39" s="58"/>
      <c r="H39" s="6"/>
      <c r="I39" s="7"/>
      <c r="J39" s="7"/>
      <c r="K39" s="6"/>
      <c r="L39" s="7"/>
      <c r="M39" s="6"/>
      <c r="N39" s="7"/>
      <c r="O39" s="6"/>
      <c r="P39" s="7"/>
      <c r="Q39" s="31">
        <f t="shared" si="0"/>
        <v>0</v>
      </c>
    </row>
    <row r="40" spans="1:17" ht="15">
      <c r="A40" s="68">
        <v>23</v>
      </c>
      <c r="B40" s="42"/>
      <c r="C40" s="2"/>
      <c r="D40" s="9"/>
      <c r="E40" s="94"/>
      <c r="F40" s="6"/>
      <c r="G40" s="58"/>
      <c r="H40" s="6"/>
      <c r="I40" s="7"/>
      <c r="J40" s="7"/>
      <c r="K40" s="6"/>
      <c r="L40" s="7"/>
      <c r="M40" s="6"/>
      <c r="N40" s="7"/>
      <c r="O40" s="6"/>
      <c r="P40" s="7"/>
      <c r="Q40" s="31">
        <f t="shared" si="0"/>
        <v>0</v>
      </c>
    </row>
    <row r="41" spans="1:17" ht="15">
      <c r="A41" s="68">
        <v>24</v>
      </c>
      <c r="B41" s="42"/>
      <c r="C41" s="2"/>
      <c r="D41" s="9"/>
      <c r="E41" s="94"/>
      <c r="F41" s="6"/>
      <c r="G41" s="58"/>
      <c r="H41" s="6"/>
      <c r="I41" s="7"/>
      <c r="J41" s="7"/>
      <c r="K41" s="6"/>
      <c r="L41" s="7"/>
      <c r="M41" s="6"/>
      <c r="N41" s="7"/>
      <c r="O41" s="6"/>
      <c r="P41" s="7"/>
      <c r="Q41" s="31">
        <f t="shared" si="0"/>
        <v>0</v>
      </c>
    </row>
    <row r="42" spans="1:17" ht="15">
      <c r="A42" s="68"/>
      <c r="B42" s="42"/>
      <c r="C42" s="45"/>
      <c r="D42" s="3"/>
      <c r="E42" s="94"/>
      <c r="F42" s="6"/>
      <c r="G42" s="58"/>
      <c r="H42" s="6"/>
      <c r="I42" s="7"/>
      <c r="J42" s="7"/>
      <c r="K42" s="6"/>
      <c r="L42" s="7"/>
      <c r="M42" s="6"/>
      <c r="N42" s="7"/>
      <c r="O42" s="6"/>
      <c r="P42" s="7"/>
      <c r="Q42" s="31">
        <f t="shared" si="0"/>
        <v>0</v>
      </c>
    </row>
    <row r="43" spans="1:17" ht="15">
      <c r="A43" s="68"/>
      <c r="B43" s="12"/>
      <c r="C43" s="45"/>
      <c r="D43" s="9"/>
      <c r="E43" s="94"/>
      <c r="F43" s="6"/>
      <c r="G43" s="58"/>
      <c r="H43" s="6"/>
      <c r="I43" s="7"/>
      <c r="J43" s="7"/>
      <c r="K43" s="6"/>
      <c r="L43" s="7"/>
      <c r="M43" s="6"/>
      <c r="N43" s="7"/>
      <c r="O43" s="6"/>
      <c r="P43" s="7"/>
      <c r="Q43" s="31">
        <f t="shared" si="0"/>
        <v>0</v>
      </c>
    </row>
    <row r="44" spans="1:17" ht="15">
      <c r="A44" s="71"/>
      <c r="B44" s="13"/>
      <c r="C44" s="46"/>
      <c r="D44" s="9"/>
      <c r="E44" s="94"/>
      <c r="F44" s="6"/>
      <c r="G44" s="58"/>
      <c r="H44" s="6"/>
      <c r="I44" s="7"/>
      <c r="J44" s="7"/>
      <c r="K44" s="6"/>
      <c r="L44" s="7"/>
      <c r="M44" s="6"/>
      <c r="N44" s="7"/>
      <c r="O44" s="6"/>
      <c r="P44" s="7"/>
      <c r="Q44" s="31">
        <f t="shared" si="0"/>
        <v>0</v>
      </c>
    </row>
    <row r="45" spans="1:17" ht="15.75" customHeight="1">
      <c r="A45" s="68"/>
      <c r="B45" s="12"/>
      <c r="C45" s="45"/>
      <c r="D45" s="10"/>
      <c r="E45" s="94"/>
      <c r="F45" s="6"/>
      <c r="G45" s="58"/>
      <c r="H45" s="6"/>
      <c r="I45" s="7"/>
      <c r="J45" s="7"/>
      <c r="K45" s="6"/>
      <c r="L45" s="7"/>
      <c r="M45" s="6"/>
      <c r="N45" s="7"/>
      <c r="O45" s="6"/>
      <c r="P45" s="7"/>
      <c r="Q45" s="31">
        <f t="shared" si="0"/>
        <v>0</v>
      </c>
    </row>
    <row r="46" spans="1:17" ht="15">
      <c r="A46" s="68"/>
      <c r="B46" s="12"/>
      <c r="C46" s="45"/>
      <c r="D46" s="10"/>
      <c r="E46" s="94"/>
      <c r="F46" s="6"/>
      <c r="G46" s="58"/>
      <c r="H46" s="6"/>
      <c r="I46" s="7"/>
      <c r="J46" s="7"/>
      <c r="K46" s="6"/>
      <c r="L46" s="7"/>
      <c r="M46" s="6"/>
      <c r="N46" s="7"/>
      <c r="O46" s="6"/>
      <c r="P46" s="7"/>
      <c r="Q46" s="31">
        <f t="shared" si="0"/>
        <v>0</v>
      </c>
    </row>
    <row r="47" spans="1:17" ht="15">
      <c r="A47" s="68"/>
      <c r="B47" s="12"/>
      <c r="C47" s="46"/>
      <c r="D47" s="10"/>
      <c r="E47" s="94"/>
      <c r="F47" s="6"/>
      <c r="G47" s="58"/>
      <c r="H47" s="6"/>
      <c r="I47" s="7"/>
      <c r="J47" s="7"/>
      <c r="K47" s="6"/>
      <c r="L47" s="7"/>
      <c r="M47" s="6"/>
      <c r="N47" s="7"/>
      <c r="O47" s="6"/>
      <c r="P47" s="7"/>
      <c r="Q47" s="31">
        <f t="shared" si="0"/>
        <v>0</v>
      </c>
    </row>
    <row r="48" spans="1:17" ht="15">
      <c r="A48" s="32"/>
      <c r="B48" s="21" t="s">
        <v>33</v>
      </c>
      <c r="C48" s="69"/>
      <c r="D48" s="70"/>
      <c r="E48" s="95">
        <f>SUM(E18:E47)</f>
        <v>0.07762731481481483</v>
      </c>
      <c r="F48" s="17">
        <f aca="true" t="shared" si="1" ref="F48:P48">SUM(F18:F47)</f>
        <v>166</v>
      </c>
      <c r="G48" s="59">
        <f t="shared" si="1"/>
        <v>219.42000000000002</v>
      </c>
      <c r="H48" s="17">
        <f>SUM(H18:H47)</f>
        <v>360</v>
      </c>
      <c r="I48" s="18">
        <f t="shared" si="1"/>
        <v>313</v>
      </c>
      <c r="J48" s="18">
        <f t="shared" si="1"/>
        <v>516</v>
      </c>
      <c r="K48" s="17">
        <f t="shared" si="1"/>
        <v>494</v>
      </c>
      <c r="L48" s="18">
        <f t="shared" si="1"/>
        <v>584</v>
      </c>
      <c r="M48" s="17">
        <f t="shared" si="1"/>
        <v>3624</v>
      </c>
      <c r="N48" s="18">
        <f t="shared" si="1"/>
        <v>494</v>
      </c>
      <c r="O48" s="17">
        <f t="shared" si="1"/>
        <v>92</v>
      </c>
      <c r="P48" s="18">
        <f t="shared" si="1"/>
        <v>443</v>
      </c>
      <c r="Q48" s="31">
        <f t="shared" si="0"/>
        <v>2563</v>
      </c>
    </row>
    <row r="49" spans="1:17" ht="15.75" customHeight="1">
      <c r="A49" s="159" t="s">
        <v>22</v>
      </c>
      <c r="B49" s="160"/>
      <c r="C49" s="18"/>
      <c r="D49" s="18"/>
      <c r="E49" s="47">
        <f>SUM(E18:E47)/F13</f>
        <v>0.003696538800705468</v>
      </c>
      <c r="F49" s="19">
        <f>SUM(F18:F47)/$F13</f>
        <v>7.904761904761905</v>
      </c>
      <c r="G49" s="60">
        <f>SUM(G18:G47)/$F13</f>
        <v>10.44857142857143</v>
      </c>
      <c r="H49" s="19">
        <f>SUM(H18:H47)/$F13</f>
        <v>17.142857142857142</v>
      </c>
      <c r="I49" s="19">
        <f aca="true" t="shared" si="2" ref="I49:P49">SUM(I18:I47)/$F13</f>
        <v>14.904761904761905</v>
      </c>
      <c r="J49" s="19">
        <f t="shared" si="2"/>
        <v>24.571428571428573</v>
      </c>
      <c r="K49" s="19">
        <f t="shared" si="2"/>
        <v>23.523809523809526</v>
      </c>
      <c r="L49" s="19">
        <f t="shared" si="2"/>
        <v>27.80952380952381</v>
      </c>
      <c r="M49" s="19">
        <f t="shared" si="2"/>
        <v>172.57142857142858</v>
      </c>
      <c r="N49" s="19">
        <f t="shared" si="2"/>
        <v>23.523809523809526</v>
      </c>
      <c r="O49" s="19">
        <f t="shared" si="2"/>
        <v>4.380952380952381</v>
      </c>
      <c r="P49" s="19">
        <f t="shared" si="2"/>
        <v>21.095238095238095</v>
      </c>
      <c r="Q49" s="19">
        <f>SUM(Q18:Q47)/$F13/6</f>
        <v>20.341269841269842</v>
      </c>
    </row>
    <row r="50" spans="1:19" ht="15">
      <c r="A50" s="20"/>
      <c r="B50" s="20" t="s">
        <v>14</v>
      </c>
      <c r="C50" s="20"/>
      <c r="D50" s="20"/>
      <c r="E50" s="27" t="s">
        <v>25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15">
      <c r="A51" s="20"/>
      <c r="B51" s="27" t="s">
        <v>15</v>
      </c>
      <c r="C51" s="20"/>
      <c r="D51" s="20"/>
      <c r="F51" s="20"/>
      <c r="G51" s="20"/>
      <c r="H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4" ht="15">
      <c r="B54" s="73"/>
    </row>
    <row r="56" ht="15">
      <c r="A56" s="20"/>
    </row>
  </sheetData>
  <sheetProtection selectLockedCells="1"/>
  <mergeCells count="23">
    <mergeCell ref="A1:S1"/>
    <mergeCell ref="A2:S2"/>
    <mergeCell ref="A3:S3"/>
    <mergeCell ref="J5:Q5"/>
    <mergeCell ref="P12:R12"/>
    <mergeCell ref="P8:R8"/>
    <mergeCell ref="P10:R10"/>
    <mergeCell ref="A15:A17"/>
    <mergeCell ref="B15:B17"/>
    <mergeCell ref="C15:C17"/>
    <mergeCell ref="D15:D17"/>
    <mergeCell ref="D6:F6"/>
    <mergeCell ref="A12:F12"/>
    <mergeCell ref="J13:Q13"/>
    <mergeCell ref="O16:P16"/>
    <mergeCell ref="Q16:Q17"/>
    <mergeCell ref="E15:Q15"/>
    <mergeCell ref="A49:B49"/>
    <mergeCell ref="K16:L16"/>
    <mergeCell ref="M16:N16"/>
    <mergeCell ref="I16:J16"/>
    <mergeCell ref="E16:F16"/>
    <mergeCell ref="G16:H16"/>
  </mergeCells>
  <conditionalFormatting sqref="K29">
    <cfRule type="cellIs" priority="4" dxfId="74" operator="equal" stopIfTrue="1">
      <formula>0</formula>
    </cfRule>
  </conditionalFormatting>
  <conditionalFormatting sqref="K25">
    <cfRule type="cellIs" priority="3" dxfId="74" operator="equal" stopIfTrue="1">
      <formula>0</formula>
    </cfRule>
  </conditionalFormatting>
  <conditionalFormatting sqref="K26">
    <cfRule type="cellIs" priority="2" dxfId="74" operator="equal" stopIfTrue="1">
      <formula>0</formula>
    </cfRule>
  </conditionalFormatting>
  <conditionalFormatting sqref="K32">
    <cfRule type="cellIs" priority="1" dxfId="74" operator="equal" stopIfTrue="1">
      <formula>0</formula>
    </cfRule>
  </conditionalFormatting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orientation="landscape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S56"/>
  <sheetViews>
    <sheetView view="pageBreakPreview" zoomScale="80" zoomScaleNormal="70" zoomScaleSheetLayoutView="80" zoomScalePageLayoutView="0" workbookViewId="0" topLeftCell="A1">
      <selection activeCell="M43" sqref="M43"/>
    </sheetView>
  </sheetViews>
  <sheetFormatPr defaultColWidth="9.140625" defaultRowHeight="15"/>
  <cols>
    <col min="1" max="1" width="3.421875" style="27" customWidth="1"/>
    <col min="2" max="2" width="25.421875" style="27" customWidth="1"/>
    <col min="3" max="3" width="5.7109375" style="27" customWidth="1"/>
    <col min="4" max="4" width="8.7109375" style="27" customWidth="1"/>
    <col min="5" max="5" width="13.140625" style="27" customWidth="1"/>
    <col min="6" max="8" width="8.8515625" style="27" customWidth="1"/>
    <col min="9" max="9" width="9.28125" style="27" customWidth="1"/>
    <col min="10" max="10" width="9.140625" style="27" customWidth="1"/>
    <col min="11" max="11" width="8.8515625" style="27" customWidth="1"/>
    <col min="12" max="12" width="9.8515625" style="27" customWidth="1"/>
    <col min="13" max="14" width="9.421875" style="27" customWidth="1"/>
    <col min="15" max="15" width="10.28125" style="27" customWidth="1"/>
    <col min="16" max="16" width="9.421875" style="27" customWidth="1"/>
    <col min="17" max="17" width="10.140625" style="27" customWidth="1"/>
    <col min="18" max="18" width="10.28125" style="27" bestFit="1" customWidth="1"/>
    <col min="19" max="19" width="9.28125" style="27" customWidth="1"/>
    <col min="20" max="16384" width="9.140625" style="27" customWidth="1"/>
  </cols>
  <sheetData>
    <row r="1" spans="1:19" ht="15.75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</row>
    <row r="2" spans="1:19" ht="15.75">
      <c r="A2" s="168" t="s">
        <v>53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</row>
    <row r="3" spans="1:19" ht="15.75">
      <c r="A3" s="168" t="s">
        <v>66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</row>
    <row r="4" spans="1:19" ht="15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.75">
      <c r="A5" s="26" t="s">
        <v>1</v>
      </c>
      <c r="B5" s="26"/>
      <c r="C5" s="26"/>
      <c r="D5" s="26"/>
      <c r="E5" s="26"/>
      <c r="F5" s="26"/>
      <c r="G5" s="26"/>
      <c r="H5" s="26"/>
      <c r="I5" s="25"/>
      <c r="J5" s="167" t="s">
        <v>2</v>
      </c>
      <c r="K5" s="167"/>
      <c r="L5" s="167"/>
      <c r="M5" s="167"/>
      <c r="N5" s="167"/>
      <c r="O5" s="167"/>
      <c r="P5" s="167"/>
      <c r="Q5" s="167"/>
      <c r="S5" s="25"/>
    </row>
    <row r="6" spans="1:19" ht="15.75">
      <c r="A6" s="28" t="s">
        <v>26</v>
      </c>
      <c r="B6" s="26"/>
      <c r="C6" s="26"/>
      <c r="D6" s="166" t="s">
        <v>69</v>
      </c>
      <c r="E6" s="170"/>
      <c r="F6" s="170"/>
      <c r="G6" s="29"/>
      <c r="H6" s="29"/>
      <c r="I6" s="25"/>
      <c r="J6" s="28" t="s">
        <v>27</v>
      </c>
      <c r="K6" s="26"/>
      <c r="L6" s="26"/>
      <c r="M6" s="26"/>
      <c r="N6" s="26"/>
      <c r="O6" s="26"/>
      <c r="P6" s="26"/>
      <c r="Q6" s="26"/>
      <c r="R6" s="24">
        <f>F13/F10</f>
        <v>1</v>
      </c>
      <c r="S6" s="29"/>
    </row>
    <row r="7" spans="1:19" ht="15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5.75">
      <c r="A8" s="28" t="s">
        <v>17</v>
      </c>
      <c r="B8" s="26"/>
      <c r="C8" s="26"/>
      <c r="D8" s="26"/>
      <c r="E8" s="26"/>
      <c r="F8" s="97" t="s">
        <v>429</v>
      </c>
      <c r="G8" s="29"/>
      <c r="H8" s="29"/>
      <c r="I8" s="25"/>
      <c r="J8" s="28" t="s">
        <v>16</v>
      </c>
      <c r="K8" s="26"/>
      <c r="L8" s="26"/>
      <c r="M8" s="26"/>
      <c r="N8" s="26"/>
      <c r="O8" s="26"/>
      <c r="P8" s="166" t="s">
        <v>71</v>
      </c>
      <c r="Q8" s="166"/>
      <c r="R8" s="166"/>
      <c r="S8" s="25"/>
    </row>
    <row r="9" spans="1:19" ht="15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5"/>
      <c r="Q9" s="55"/>
      <c r="R9" s="55"/>
      <c r="S9" s="25"/>
    </row>
    <row r="10" spans="1:19" ht="15.75">
      <c r="A10" s="26" t="s">
        <v>23</v>
      </c>
      <c r="B10" s="26"/>
      <c r="C10" s="26"/>
      <c r="D10" s="26"/>
      <c r="E10" s="26"/>
      <c r="F10" s="56">
        <v>19</v>
      </c>
      <c r="G10" s="29"/>
      <c r="H10" s="29"/>
      <c r="I10" s="25"/>
      <c r="J10" s="28" t="s">
        <v>29</v>
      </c>
      <c r="K10" s="26"/>
      <c r="L10" s="26"/>
      <c r="M10" s="26"/>
      <c r="N10" s="26"/>
      <c r="O10" s="26"/>
      <c r="P10" s="166" t="s">
        <v>430</v>
      </c>
      <c r="Q10" s="166"/>
      <c r="R10" s="166"/>
      <c r="S10" s="25"/>
    </row>
    <row r="11" spans="1:19" ht="15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55"/>
      <c r="Q11" s="55"/>
      <c r="R11" s="55"/>
      <c r="S11" s="25"/>
    </row>
    <row r="12" spans="1:19" ht="15.75">
      <c r="A12" s="167" t="s">
        <v>3</v>
      </c>
      <c r="B12" s="167"/>
      <c r="C12" s="167"/>
      <c r="D12" s="167"/>
      <c r="E12" s="167"/>
      <c r="F12" s="167"/>
      <c r="G12" s="55"/>
      <c r="H12" s="55"/>
      <c r="I12" s="25"/>
      <c r="J12" s="28" t="s">
        <v>28</v>
      </c>
      <c r="K12" s="26"/>
      <c r="L12" s="26"/>
      <c r="M12" s="26"/>
      <c r="N12" s="26"/>
      <c r="O12" s="26"/>
      <c r="P12" s="166" t="s">
        <v>309</v>
      </c>
      <c r="Q12" s="166"/>
      <c r="R12" s="166"/>
      <c r="S12" s="25"/>
    </row>
    <row r="13" spans="1:19" ht="15.75">
      <c r="A13" s="26" t="s">
        <v>24</v>
      </c>
      <c r="B13" s="26"/>
      <c r="C13" s="26"/>
      <c r="D13" s="26"/>
      <c r="E13" s="26"/>
      <c r="F13" s="66">
        <v>19</v>
      </c>
      <c r="G13" s="57"/>
      <c r="H13" s="57"/>
      <c r="I13" s="25"/>
      <c r="J13" s="169"/>
      <c r="K13" s="167"/>
      <c r="L13" s="167"/>
      <c r="M13" s="167"/>
      <c r="N13" s="167"/>
      <c r="O13" s="167"/>
      <c r="P13" s="167"/>
      <c r="Q13" s="167"/>
      <c r="R13" s="26"/>
      <c r="S13" s="25"/>
    </row>
    <row r="15" spans="1:17" ht="15" customHeight="1">
      <c r="A15" s="161" t="s">
        <v>4</v>
      </c>
      <c r="B15" s="161" t="s">
        <v>5</v>
      </c>
      <c r="C15" s="161" t="s">
        <v>50</v>
      </c>
      <c r="D15" s="161" t="s">
        <v>6</v>
      </c>
      <c r="E15" s="163" t="s">
        <v>7</v>
      </c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5"/>
    </row>
    <row r="16" spans="1:17" ht="39.75" customHeight="1">
      <c r="A16" s="161"/>
      <c r="B16" s="161"/>
      <c r="C16" s="161"/>
      <c r="D16" s="161"/>
      <c r="E16" s="161" t="s">
        <v>51</v>
      </c>
      <c r="F16" s="161"/>
      <c r="G16" s="161" t="s">
        <v>60</v>
      </c>
      <c r="H16" s="161"/>
      <c r="I16" s="161" t="s">
        <v>8</v>
      </c>
      <c r="J16" s="161"/>
      <c r="K16" s="161" t="s">
        <v>9</v>
      </c>
      <c r="L16" s="161"/>
      <c r="M16" s="161" t="s">
        <v>10</v>
      </c>
      <c r="N16" s="161"/>
      <c r="O16" s="161" t="s">
        <v>11</v>
      </c>
      <c r="P16" s="161"/>
      <c r="Q16" s="162" t="s">
        <v>32</v>
      </c>
    </row>
    <row r="17" spans="1:17" ht="15">
      <c r="A17" s="161"/>
      <c r="B17" s="161"/>
      <c r="C17" s="161"/>
      <c r="D17" s="161"/>
      <c r="E17" s="30" t="s">
        <v>12</v>
      </c>
      <c r="F17" s="30" t="s">
        <v>13</v>
      </c>
      <c r="G17" s="30" t="s">
        <v>12</v>
      </c>
      <c r="H17" s="30" t="s">
        <v>13</v>
      </c>
      <c r="I17" s="30" t="s">
        <v>12</v>
      </c>
      <c r="J17" s="30" t="s">
        <v>13</v>
      </c>
      <c r="K17" s="30" t="s">
        <v>12</v>
      </c>
      <c r="L17" s="30" t="s">
        <v>13</v>
      </c>
      <c r="M17" s="30" t="s">
        <v>12</v>
      </c>
      <c r="N17" s="30" t="s">
        <v>13</v>
      </c>
      <c r="O17" s="30" t="s">
        <v>12</v>
      </c>
      <c r="P17" s="30" t="s">
        <v>13</v>
      </c>
      <c r="Q17" s="161"/>
    </row>
    <row r="18" spans="1:17" ht="15">
      <c r="A18" s="67">
        <v>1</v>
      </c>
      <c r="B18" s="98" t="s">
        <v>431</v>
      </c>
      <c r="C18" s="2" t="s">
        <v>306</v>
      </c>
      <c r="D18" s="2">
        <v>15</v>
      </c>
      <c r="E18" s="94">
        <v>0.0031249999999999997</v>
      </c>
      <c r="F18" s="6">
        <v>17</v>
      </c>
      <c r="G18" s="58">
        <v>9.8</v>
      </c>
      <c r="H18" s="6">
        <v>22</v>
      </c>
      <c r="I18" s="7">
        <v>7</v>
      </c>
      <c r="J18" s="7">
        <v>22</v>
      </c>
      <c r="K18" s="6">
        <v>33</v>
      </c>
      <c r="L18" s="7">
        <v>40</v>
      </c>
      <c r="M18" s="6">
        <v>206</v>
      </c>
      <c r="N18" s="7">
        <v>26</v>
      </c>
      <c r="O18" s="6">
        <v>-5</v>
      </c>
      <c r="P18" s="7">
        <v>1</v>
      </c>
      <c r="Q18" s="31">
        <f>(F18+H18+J18+L18+N18+P18)</f>
        <v>128</v>
      </c>
    </row>
    <row r="19" spans="1:17" ht="15">
      <c r="A19" s="67">
        <v>2</v>
      </c>
      <c r="B19" s="98" t="s">
        <v>432</v>
      </c>
      <c r="C19" s="2" t="s">
        <v>306</v>
      </c>
      <c r="D19" s="2">
        <v>15</v>
      </c>
      <c r="E19" s="94">
        <v>0.003263888888888889</v>
      </c>
      <c r="F19" s="6">
        <v>15</v>
      </c>
      <c r="G19" s="58">
        <v>7.8</v>
      </c>
      <c r="H19" s="6">
        <v>66</v>
      </c>
      <c r="I19" s="7">
        <v>20</v>
      </c>
      <c r="J19" s="7">
        <v>62</v>
      </c>
      <c r="K19" s="6">
        <v>38</v>
      </c>
      <c r="L19" s="7">
        <v>53</v>
      </c>
      <c r="M19" s="6">
        <v>245</v>
      </c>
      <c r="N19" s="7">
        <v>60</v>
      </c>
      <c r="O19" s="6">
        <v>7</v>
      </c>
      <c r="P19" s="7">
        <v>24</v>
      </c>
      <c r="Q19" s="31">
        <f aca="true" t="shared" si="0" ref="Q19:Q48">(F19+H19+J19+L19+N19+P19)</f>
        <v>280</v>
      </c>
    </row>
    <row r="20" spans="1:17" ht="15">
      <c r="A20" s="67">
        <v>3</v>
      </c>
      <c r="B20" s="98" t="s">
        <v>433</v>
      </c>
      <c r="C20" s="2" t="s">
        <v>306</v>
      </c>
      <c r="D20" s="2">
        <v>15</v>
      </c>
      <c r="E20" s="94">
        <v>0.0035069444444444445</v>
      </c>
      <c r="F20" s="6">
        <v>9</v>
      </c>
      <c r="G20" s="58">
        <v>9.3</v>
      </c>
      <c r="H20" s="6">
        <v>32</v>
      </c>
      <c r="I20" s="7">
        <v>0</v>
      </c>
      <c r="J20" s="7">
        <v>2</v>
      </c>
      <c r="K20" s="6">
        <v>28</v>
      </c>
      <c r="L20" s="7">
        <v>30</v>
      </c>
      <c r="M20" s="6">
        <v>202</v>
      </c>
      <c r="N20" s="7">
        <v>24</v>
      </c>
      <c r="O20" s="6">
        <v>-1</v>
      </c>
      <c r="P20" s="7">
        <v>8</v>
      </c>
      <c r="Q20" s="31">
        <f t="shared" si="0"/>
        <v>105</v>
      </c>
    </row>
    <row r="21" spans="1:17" ht="15">
      <c r="A21" s="67">
        <v>4</v>
      </c>
      <c r="B21" s="98" t="s">
        <v>434</v>
      </c>
      <c r="C21" s="2" t="s">
        <v>306</v>
      </c>
      <c r="D21" s="2">
        <v>15</v>
      </c>
      <c r="E21" s="94">
        <v>0.003356481481481481</v>
      </c>
      <c r="F21" s="6">
        <v>13</v>
      </c>
      <c r="G21" s="58">
        <v>9</v>
      </c>
      <c r="H21" s="6">
        <v>38</v>
      </c>
      <c r="I21" s="7">
        <v>5</v>
      </c>
      <c r="J21" s="7">
        <v>16</v>
      </c>
      <c r="K21" s="6">
        <v>28</v>
      </c>
      <c r="L21" s="7">
        <v>30</v>
      </c>
      <c r="M21" s="6">
        <v>223</v>
      </c>
      <c r="N21" s="7">
        <v>43</v>
      </c>
      <c r="O21" s="6">
        <v>2</v>
      </c>
      <c r="P21" s="7">
        <v>14</v>
      </c>
      <c r="Q21" s="31">
        <f t="shared" si="0"/>
        <v>154</v>
      </c>
    </row>
    <row r="22" spans="1:17" ht="15">
      <c r="A22" s="67">
        <v>5</v>
      </c>
      <c r="B22" s="98" t="s">
        <v>435</v>
      </c>
      <c r="C22" s="2" t="s">
        <v>306</v>
      </c>
      <c r="D22" s="2">
        <v>15</v>
      </c>
      <c r="E22" s="94">
        <v>0.003587962962962963</v>
      </c>
      <c r="F22" s="6">
        <v>8</v>
      </c>
      <c r="G22" s="58">
        <v>9.6</v>
      </c>
      <c r="H22" s="6">
        <v>26</v>
      </c>
      <c r="I22" s="7">
        <v>1</v>
      </c>
      <c r="J22" s="7">
        <v>4</v>
      </c>
      <c r="K22" s="6">
        <v>25</v>
      </c>
      <c r="L22" s="7">
        <v>24</v>
      </c>
      <c r="M22" s="6">
        <v>219</v>
      </c>
      <c r="N22" s="7">
        <v>39</v>
      </c>
      <c r="O22" s="6">
        <v>-3</v>
      </c>
      <c r="P22" s="7">
        <v>4</v>
      </c>
      <c r="Q22" s="31">
        <f t="shared" si="0"/>
        <v>105</v>
      </c>
    </row>
    <row r="23" spans="1:17" ht="15">
      <c r="A23" s="67">
        <v>6</v>
      </c>
      <c r="B23" s="158" t="s">
        <v>439</v>
      </c>
      <c r="C23" s="2" t="s">
        <v>306</v>
      </c>
      <c r="D23" s="2">
        <v>15</v>
      </c>
      <c r="E23" s="94">
        <v>0.0034027777777777784</v>
      </c>
      <c r="F23" s="6">
        <v>12</v>
      </c>
      <c r="G23" s="58">
        <v>9.3</v>
      </c>
      <c r="H23" s="6">
        <v>32</v>
      </c>
      <c r="I23" s="7">
        <v>8</v>
      </c>
      <c r="J23" s="7">
        <v>26</v>
      </c>
      <c r="K23" s="6">
        <v>32</v>
      </c>
      <c r="L23" s="7">
        <v>38</v>
      </c>
      <c r="M23" s="6">
        <v>196</v>
      </c>
      <c r="N23" s="7">
        <v>21</v>
      </c>
      <c r="O23" s="6">
        <v>5</v>
      </c>
      <c r="P23" s="7">
        <v>20</v>
      </c>
      <c r="Q23" s="31">
        <f t="shared" si="0"/>
        <v>149</v>
      </c>
    </row>
    <row r="24" spans="1:17" ht="15">
      <c r="A24" s="67">
        <v>7</v>
      </c>
      <c r="B24" s="98" t="s">
        <v>436</v>
      </c>
      <c r="C24" s="2" t="s">
        <v>306</v>
      </c>
      <c r="D24" s="2">
        <v>15</v>
      </c>
      <c r="E24" s="94">
        <v>0.003587962962962963</v>
      </c>
      <c r="F24" s="6">
        <v>8</v>
      </c>
      <c r="G24" s="58">
        <v>9.6</v>
      </c>
      <c r="H24" s="6">
        <v>26</v>
      </c>
      <c r="I24" s="7">
        <v>1</v>
      </c>
      <c r="J24" s="7">
        <v>4</v>
      </c>
      <c r="K24" s="6">
        <v>25</v>
      </c>
      <c r="L24" s="7">
        <v>24</v>
      </c>
      <c r="M24" s="6">
        <v>219</v>
      </c>
      <c r="N24" s="7">
        <v>39</v>
      </c>
      <c r="O24" s="6">
        <v>-3</v>
      </c>
      <c r="P24" s="7">
        <v>4</v>
      </c>
      <c r="Q24" s="31">
        <f t="shared" si="0"/>
        <v>105</v>
      </c>
    </row>
    <row r="25" spans="1:17" ht="15">
      <c r="A25" s="67">
        <v>8</v>
      </c>
      <c r="B25" s="98" t="s">
        <v>437</v>
      </c>
      <c r="C25" s="2" t="s">
        <v>306</v>
      </c>
      <c r="D25" s="2">
        <v>15</v>
      </c>
      <c r="E25" s="94">
        <v>0.0031249999999999997</v>
      </c>
      <c r="F25" s="6">
        <v>17</v>
      </c>
      <c r="G25" s="58">
        <v>9.8</v>
      </c>
      <c r="H25" s="6">
        <v>22</v>
      </c>
      <c r="I25" s="7">
        <v>7</v>
      </c>
      <c r="J25" s="7">
        <v>22</v>
      </c>
      <c r="K25" s="6">
        <v>33</v>
      </c>
      <c r="L25" s="7">
        <v>40</v>
      </c>
      <c r="M25" s="6">
        <v>206</v>
      </c>
      <c r="N25" s="7">
        <v>26</v>
      </c>
      <c r="O25" s="6">
        <v>-5</v>
      </c>
      <c r="P25" s="7">
        <v>1</v>
      </c>
      <c r="Q25" s="31">
        <f t="shared" si="0"/>
        <v>128</v>
      </c>
    </row>
    <row r="26" spans="1:17" ht="15">
      <c r="A26" s="67">
        <v>9</v>
      </c>
      <c r="B26" s="98" t="s">
        <v>438</v>
      </c>
      <c r="C26" s="2" t="s">
        <v>306</v>
      </c>
      <c r="D26" s="2">
        <v>15</v>
      </c>
      <c r="E26" s="94">
        <v>0.003356481481481481</v>
      </c>
      <c r="F26" s="6">
        <v>13</v>
      </c>
      <c r="G26" s="58">
        <v>9</v>
      </c>
      <c r="H26" s="6">
        <v>38</v>
      </c>
      <c r="I26" s="7">
        <v>5</v>
      </c>
      <c r="J26" s="7">
        <v>16</v>
      </c>
      <c r="K26" s="6">
        <v>28</v>
      </c>
      <c r="L26" s="7">
        <v>30</v>
      </c>
      <c r="M26" s="6">
        <v>223</v>
      </c>
      <c r="N26" s="7">
        <v>43</v>
      </c>
      <c r="O26" s="6">
        <v>2</v>
      </c>
      <c r="P26" s="7">
        <v>14</v>
      </c>
      <c r="Q26" s="31">
        <f t="shared" si="0"/>
        <v>154</v>
      </c>
    </row>
    <row r="27" spans="1:17" ht="15">
      <c r="A27" s="67">
        <v>10</v>
      </c>
      <c r="B27" s="98" t="s">
        <v>440</v>
      </c>
      <c r="C27" s="2" t="s">
        <v>307</v>
      </c>
      <c r="D27" s="2">
        <v>15</v>
      </c>
      <c r="E27" s="94">
        <v>0.003935185185185186</v>
      </c>
      <c r="F27" s="6">
        <v>8</v>
      </c>
      <c r="G27" s="58">
        <v>10.8</v>
      </c>
      <c r="H27" s="6">
        <v>19</v>
      </c>
      <c r="I27" s="7">
        <v>42</v>
      </c>
      <c r="J27" s="7">
        <v>62</v>
      </c>
      <c r="K27" s="6">
        <v>27</v>
      </c>
      <c r="L27" s="7">
        <v>35</v>
      </c>
      <c r="M27" s="6">
        <v>151</v>
      </c>
      <c r="N27" s="7">
        <v>13</v>
      </c>
      <c r="O27" s="6">
        <v>25</v>
      </c>
      <c r="P27" s="7">
        <v>58</v>
      </c>
      <c r="Q27" s="31">
        <f t="shared" si="0"/>
        <v>195</v>
      </c>
    </row>
    <row r="28" spans="1:17" ht="15">
      <c r="A28" s="67">
        <v>11</v>
      </c>
      <c r="B28" s="98" t="s">
        <v>441</v>
      </c>
      <c r="C28" s="2" t="s">
        <v>307</v>
      </c>
      <c r="D28" s="2">
        <v>15</v>
      </c>
      <c r="E28" s="94">
        <v>0.0032870370370370367</v>
      </c>
      <c r="F28" s="6">
        <v>25</v>
      </c>
      <c r="G28" s="58">
        <v>9.7</v>
      </c>
      <c r="H28" s="6">
        <v>36</v>
      </c>
      <c r="I28" s="7">
        <v>30</v>
      </c>
      <c r="J28" s="7">
        <v>47</v>
      </c>
      <c r="K28" s="6">
        <v>31</v>
      </c>
      <c r="L28" s="7">
        <v>47</v>
      </c>
      <c r="M28" s="6">
        <v>185</v>
      </c>
      <c r="N28" s="7">
        <v>31</v>
      </c>
      <c r="O28" s="6">
        <v>18</v>
      </c>
      <c r="P28" s="7">
        <v>41</v>
      </c>
      <c r="Q28" s="31">
        <f t="shared" si="0"/>
        <v>227</v>
      </c>
    </row>
    <row r="29" spans="1:17" ht="15">
      <c r="A29" s="67">
        <v>12</v>
      </c>
      <c r="B29" s="98" t="s">
        <v>442</v>
      </c>
      <c r="C29" s="2" t="s">
        <v>307</v>
      </c>
      <c r="D29" s="2">
        <v>15</v>
      </c>
      <c r="E29" s="94">
        <v>0.00462962962962963</v>
      </c>
      <c r="F29" s="6">
        <v>0</v>
      </c>
      <c r="G29" s="58">
        <v>10.9</v>
      </c>
      <c r="H29" s="6">
        <v>19</v>
      </c>
      <c r="I29" s="7">
        <v>42</v>
      </c>
      <c r="J29" s="7">
        <v>62</v>
      </c>
      <c r="K29" s="6">
        <v>27</v>
      </c>
      <c r="L29" s="7">
        <v>35</v>
      </c>
      <c r="M29" s="6">
        <v>161</v>
      </c>
      <c r="N29" s="7">
        <v>13</v>
      </c>
      <c r="O29" s="6">
        <v>25</v>
      </c>
      <c r="P29" s="7">
        <v>58</v>
      </c>
      <c r="Q29" s="31">
        <f t="shared" si="0"/>
        <v>187</v>
      </c>
    </row>
    <row r="30" spans="1:17" ht="15">
      <c r="A30" s="67">
        <v>13</v>
      </c>
      <c r="B30" s="98" t="s">
        <v>443</v>
      </c>
      <c r="C30" s="2" t="s">
        <v>307</v>
      </c>
      <c r="D30" s="2">
        <v>15</v>
      </c>
      <c r="E30" s="94">
        <v>0.00462962962962963</v>
      </c>
      <c r="F30" s="6">
        <v>0</v>
      </c>
      <c r="G30" s="58">
        <v>10.9</v>
      </c>
      <c r="H30" s="6">
        <v>19</v>
      </c>
      <c r="I30" s="7">
        <v>42</v>
      </c>
      <c r="J30" s="7">
        <v>62</v>
      </c>
      <c r="K30" s="6">
        <v>27</v>
      </c>
      <c r="L30" s="7">
        <v>35</v>
      </c>
      <c r="M30" s="6">
        <v>151</v>
      </c>
      <c r="N30" s="7">
        <v>13</v>
      </c>
      <c r="O30" s="6">
        <v>24</v>
      </c>
      <c r="P30" s="7">
        <v>58</v>
      </c>
      <c r="Q30" s="31">
        <f t="shared" si="0"/>
        <v>187</v>
      </c>
    </row>
    <row r="31" spans="1:17" ht="15">
      <c r="A31" s="68">
        <v>14</v>
      </c>
      <c r="B31" s="98" t="s">
        <v>444</v>
      </c>
      <c r="C31" s="2" t="s">
        <v>307</v>
      </c>
      <c r="D31" s="2">
        <v>15</v>
      </c>
      <c r="E31" s="94">
        <v>0.00462962962962963</v>
      </c>
      <c r="F31" s="6">
        <v>0</v>
      </c>
      <c r="G31" s="58">
        <v>10.8</v>
      </c>
      <c r="H31" s="6">
        <v>19</v>
      </c>
      <c r="I31" s="7">
        <v>42</v>
      </c>
      <c r="J31" s="7">
        <v>62</v>
      </c>
      <c r="K31" s="6">
        <v>27</v>
      </c>
      <c r="L31" s="7">
        <v>35</v>
      </c>
      <c r="M31" s="6">
        <v>153</v>
      </c>
      <c r="N31" s="7">
        <v>13</v>
      </c>
      <c r="O31" s="6">
        <v>25</v>
      </c>
      <c r="P31" s="7">
        <v>58</v>
      </c>
      <c r="Q31" s="31">
        <f t="shared" si="0"/>
        <v>187</v>
      </c>
    </row>
    <row r="32" spans="1:17" ht="15">
      <c r="A32" s="68">
        <v>15</v>
      </c>
      <c r="B32" s="98" t="s">
        <v>445</v>
      </c>
      <c r="C32" s="2" t="s">
        <v>307</v>
      </c>
      <c r="D32" s="2">
        <v>15</v>
      </c>
      <c r="E32" s="94">
        <v>0.00462962962962963</v>
      </c>
      <c r="F32" s="6">
        <v>0</v>
      </c>
      <c r="G32" s="58">
        <v>10.9</v>
      </c>
      <c r="H32" s="6">
        <v>19</v>
      </c>
      <c r="I32" s="7">
        <v>42</v>
      </c>
      <c r="J32" s="7">
        <v>62</v>
      </c>
      <c r="K32" s="6">
        <v>27</v>
      </c>
      <c r="L32" s="7">
        <v>35</v>
      </c>
      <c r="M32" s="6">
        <v>151</v>
      </c>
      <c r="N32" s="7">
        <v>13</v>
      </c>
      <c r="O32" s="6">
        <v>24</v>
      </c>
      <c r="P32" s="7">
        <v>58</v>
      </c>
      <c r="Q32" s="31">
        <f t="shared" si="0"/>
        <v>187</v>
      </c>
    </row>
    <row r="33" spans="1:17" ht="15">
      <c r="A33" s="68">
        <v>16</v>
      </c>
      <c r="B33" s="98" t="s">
        <v>446</v>
      </c>
      <c r="C33" s="2" t="s">
        <v>307</v>
      </c>
      <c r="D33" s="2">
        <v>15</v>
      </c>
      <c r="E33" s="94">
        <v>0.004027777777777778</v>
      </c>
      <c r="F33" s="6">
        <v>7</v>
      </c>
      <c r="G33" s="58">
        <v>13.5</v>
      </c>
      <c r="H33" s="6">
        <v>0</v>
      </c>
      <c r="I33" s="7">
        <v>0</v>
      </c>
      <c r="J33" s="7">
        <v>0</v>
      </c>
      <c r="K33" s="6">
        <v>16</v>
      </c>
      <c r="L33" s="7">
        <v>14</v>
      </c>
      <c r="M33" s="6">
        <v>186</v>
      </c>
      <c r="N33" s="7">
        <v>31</v>
      </c>
      <c r="O33" s="6">
        <v>21</v>
      </c>
      <c r="P33" s="7">
        <v>50</v>
      </c>
      <c r="Q33" s="31">
        <f t="shared" si="0"/>
        <v>102</v>
      </c>
    </row>
    <row r="34" spans="1:17" ht="15">
      <c r="A34" s="68">
        <v>17</v>
      </c>
      <c r="B34" s="98" t="s">
        <v>447</v>
      </c>
      <c r="C34" s="2" t="s">
        <v>307</v>
      </c>
      <c r="D34" s="2">
        <v>15</v>
      </c>
      <c r="E34" s="94">
        <v>0.004027777777777778</v>
      </c>
      <c r="F34" s="6">
        <v>7</v>
      </c>
      <c r="G34" s="58">
        <v>13.5</v>
      </c>
      <c r="H34" s="6">
        <v>0</v>
      </c>
      <c r="I34" s="7">
        <v>0</v>
      </c>
      <c r="J34" s="7">
        <v>0</v>
      </c>
      <c r="K34" s="6">
        <v>16</v>
      </c>
      <c r="L34" s="7">
        <v>14</v>
      </c>
      <c r="M34" s="6">
        <v>186</v>
      </c>
      <c r="N34" s="7">
        <v>31</v>
      </c>
      <c r="O34" s="6">
        <v>21</v>
      </c>
      <c r="P34" s="7">
        <v>50</v>
      </c>
      <c r="Q34" s="31">
        <f t="shared" si="0"/>
        <v>102</v>
      </c>
    </row>
    <row r="35" spans="1:17" ht="15">
      <c r="A35" s="68">
        <v>18</v>
      </c>
      <c r="B35" s="98" t="s">
        <v>448</v>
      </c>
      <c r="C35" s="2" t="s">
        <v>307</v>
      </c>
      <c r="D35" s="2">
        <v>15</v>
      </c>
      <c r="E35" s="94">
        <v>0.0032870370370370367</v>
      </c>
      <c r="F35" s="6">
        <v>25</v>
      </c>
      <c r="G35" s="58">
        <v>9.7</v>
      </c>
      <c r="H35" s="6">
        <v>36</v>
      </c>
      <c r="I35" s="7">
        <v>30</v>
      </c>
      <c r="J35" s="7">
        <v>47</v>
      </c>
      <c r="K35" s="6">
        <v>31</v>
      </c>
      <c r="L35" s="7">
        <v>47</v>
      </c>
      <c r="M35" s="6">
        <v>185</v>
      </c>
      <c r="N35" s="7">
        <v>31</v>
      </c>
      <c r="O35" s="6">
        <v>18</v>
      </c>
      <c r="P35" s="7">
        <v>41</v>
      </c>
      <c r="Q35" s="31">
        <f t="shared" si="0"/>
        <v>227</v>
      </c>
    </row>
    <row r="36" spans="1:17" ht="15">
      <c r="A36" s="68">
        <v>19</v>
      </c>
      <c r="B36" s="98" t="s">
        <v>449</v>
      </c>
      <c r="C36" s="2" t="s">
        <v>307</v>
      </c>
      <c r="D36" s="2">
        <v>15</v>
      </c>
      <c r="E36" s="94">
        <v>0.004027777777777778</v>
      </c>
      <c r="F36" s="6">
        <v>7</v>
      </c>
      <c r="G36" s="58">
        <v>13.5</v>
      </c>
      <c r="H36" s="6">
        <v>0</v>
      </c>
      <c r="I36" s="7">
        <v>0</v>
      </c>
      <c r="J36" s="7">
        <v>0</v>
      </c>
      <c r="K36" s="6">
        <v>16</v>
      </c>
      <c r="L36" s="7">
        <v>14</v>
      </c>
      <c r="M36" s="6">
        <v>186</v>
      </c>
      <c r="N36" s="7">
        <v>31</v>
      </c>
      <c r="O36" s="6">
        <v>20</v>
      </c>
      <c r="P36" s="7">
        <v>50</v>
      </c>
      <c r="Q36" s="31">
        <f t="shared" si="0"/>
        <v>102</v>
      </c>
    </row>
    <row r="37" spans="1:17" ht="15">
      <c r="A37" s="68">
        <v>20</v>
      </c>
      <c r="B37" s="42"/>
      <c r="C37" s="2"/>
      <c r="D37" s="2"/>
      <c r="E37" s="94"/>
      <c r="F37" s="6"/>
      <c r="G37" s="58"/>
      <c r="H37" s="6"/>
      <c r="I37" s="7"/>
      <c r="J37" s="7"/>
      <c r="K37" s="6"/>
      <c r="L37" s="7"/>
      <c r="M37" s="6"/>
      <c r="N37" s="7"/>
      <c r="O37" s="6"/>
      <c r="P37" s="7"/>
      <c r="Q37" s="31">
        <f t="shared" si="0"/>
        <v>0</v>
      </c>
    </row>
    <row r="38" spans="1:17" ht="15">
      <c r="A38" s="68">
        <v>21</v>
      </c>
      <c r="B38" s="42"/>
      <c r="C38" s="2"/>
      <c r="D38" s="2"/>
      <c r="E38" s="94"/>
      <c r="F38" s="6"/>
      <c r="G38" s="58"/>
      <c r="H38" s="6"/>
      <c r="I38" s="7"/>
      <c r="J38" s="7"/>
      <c r="K38" s="6"/>
      <c r="L38" s="7"/>
      <c r="M38" s="6"/>
      <c r="N38" s="7"/>
      <c r="O38" s="6"/>
      <c r="P38" s="7"/>
      <c r="Q38" s="31">
        <f t="shared" si="0"/>
        <v>0</v>
      </c>
    </row>
    <row r="39" spans="1:17" ht="15">
      <c r="A39" s="68">
        <v>22</v>
      </c>
      <c r="B39" s="42"/>
      <c r="C39" s="2"/>
      <c r="D39" s="22"/>
      <c r="E39" s="94"/>
      <c r="F39" s="4"/>
      <c r="G39" s="58"/>
      <c r="H39" s="4"/>
      <c r="I39" s="5"/>
      <c r="J39" s="5"/>
      <c r="K39" s="4"/>
      <c r="L39" s="5"/>
      <c r="M39" s="4"/>
      <c r="N39" s="5"/>
      <c r="O39" s="4"/>
      <c r="P39" s="5"/>
      <c r="Q39" s="31">
        <f t="shared" si="0"/>
        <v>0</v>
      </c>
    </row>
    <row r="40" spans="1:17" ht="15">
      <c r="A40" s="68">
        <v>23</v>
      </c>
      <c r="B40" s="42"/>
      <c r="C40" s="2"/>
      <c r="D40" s="9"/>
      <c r="E40" s="94"/>
      <c r="F40" s="6"/>
      <c r="G40" s="58"/>
      <c r="H40" s="6"/>
      <c r="I40" s="7"/>
      <c r="J40" s="7"/>
      <c r="K40" s="6"/>
      <c r="L40" s="7"/>
      <c r="M40" s="4"/>
      <c r="N40" s="7"/>
      <c r="O40" s="6"/>
      <c r="P40" s="7"/>
      <c r="Q40" s="31">
        <f t="shared" si="0"/>
        <v>0</v>
      </c>
    </row>
    <row r="41" spans="1:17" ht="15">
      <c r="A41" s="68">
        <v>24</v>
      </c>
      <c r="B41" s="42"/>
      <c r="C41" s="2"/>
      <c r="D41" s="9"/>
      <c r="E41" s="94"/>
      <c r="F41" s="6"/>
      <c r="G41" s="58"/>
      <c r="H41" s="6"/>
      <c r="I41" s="7"/>
      <c r="J41" s="7"/>
      <c r="K41" s="6"/>
      <c r="L41" s="7"/>
      <c r="M41" s="6"/>
      <c r="N41" s="7"/>
      <c r="O41" s="6"/>
      <c r="P41" s="7"/>
      <c r="Q41" s="31">
        <f t="shared" si="0"/>
        <v>0</v>
      </c>
    </row>
    <row r="42" spans="1:17" ht="15">
      <c r="A42" s="68"/>
      <c r="B42" s="42"/>
      <c r="C42" s="45"/>
      <c r="D42" s="3"/>
      <c r="E42" s="94"/>
      <c r="F42" s="6"/>
      <c r="G42" s="58"/>
      <c r="H42" s="6"/>
      <c r="I42" s="7"/>
      <c r="J42" s="7"/>
      <c r="K42" s="6"/>
      <c r="L42" s="7"/>
      <c r="M42" s="6"/>
      <c r="N42" s="7"/>
      <c r="O42" s="6"/>
      <c r="P42" s="7"/>
      <c r="Q42" s="31">
        <f t="shared" si="0"/>
        <v>0</v>
      </c>
    </row>
    <row r="43" spans="1:17" ht="15">
      <c r="A43" s="68"/>
      <c r="B43" s="12"/>
      <c r="C43" s="45"/>
      <c r="D43" s="9"/>
      <c r="E43" s="94"/>
      <c r="F43" s="6"/>
      <c r="G43" s="58"/>
      <c r="H43" s="6"/>
      <c r="I43" s="7"/>
      <c r="J43" s="7"/>
      <c r="K43" s="6"/>
      <c r="L43" s="7"/>
      <c r="M43" s="6"/>
      <c r="N43" s="7"/>
      <c r="O43" s="6"/>
      <c r="P43" s="7"/>
      <c r="Q43" s="31">
        <f t="shared" si="0"/>
        <v>0</v>
      </c>
    </row>
    <row r="44" spans="1:17" ht="15">
      <c r="A44" s="71"/>
      <c r="B44" s="13"/>
      <c r="C44" s="46"/>
      <c r="D44" s="9"/>
      <c r="E44" s="94"/>
      <c r="F44" s="6"/>
      <c r="G44" s="58"/>
      <c r="H44" s="6"/>
      <c r="I44" s="7"/>
      <c r="J44" s="7"/>
      <c r="K44" s="6"/>
      <c r="L44" s="7"/>
      <c r="M44" s="6"/>
      <c r="N44" s="7"/>
      <c r="O44" s="6"/>
      <c r="P44" s="7"/>
      <c r="Q44" s="31">
        <f t="shared" si="0"/>
        <v>0</v>
      </c>
    </row>
    <row r="45" spans="1:17" ht="15.75" customHeight="1">
      <c r="A45" s="68"/>
      <c r="B45" s="12"/>
      <c r="C45" s="45"/>
      <c r="D45" s="10"/>
      <c r="E45" s="94"/>
      <c r="F45" s="6"/>
      <c r="G45" s="58"/>
      <c r="H45" s="6"/>
      <c r="I45" s="7"/>
      <c r="J45" s="7"/>
      <c r="K45" s="6"/>
      <c r="L45" s="7"/>
      <c r="M45" s="6"/>
      <c r="N45" s="7"/>
      <c r="O45" s="6"/>
      <c r="P45" s="7"/>
      <c r="Q45" s="31">
        <f t="shared" si="0"/>
        <v>0</v>
      </c>
    </row>
    <row r="46" spans="1:17" ht="15">
      <c r="A46" s="68"/>
      <c r="B46" s="12"/>
      <c r="C46" s="45"/>
      <c r="D46" s="10"/>
      <c r="E46" s="94"/>
      <c r="F46" s="6"/>
      <c r="G46" s="58"/>
      <c r="H46" s="6"/>
      <c r="I46" s="7"/>
      <c r="J46" s="7"/>
      <c r="K46" s="6"/>
      <c r="L46" s="7"/>
      <c r="M46" s="6"/>
      <c r="N46" s="7"/>
      <c r="O46" s="6"/>
      <c r="P46" s="7"/>
      <c r="Q46" s="31">
        <f t="shared" si="0"/>
        <v>0</v>
      </c>
    </row>
    <row r="47" spans="1:17" ht="15">
      <c r="A47" s="68"/>
      <c r="B47" s="72"/>
      <c r="C47" s="46"/>
      <c r="D47" s="10"/>
      <c r="E47" s="94"/>
      <c r="F47" s="6"/>
      <c r="G47" s="58"/>
      <c r="H47" s="6"/>
      <c r="I47" s="7"/>
      <c r="J47" s="7"/>
      <c r="K47" s="6"/>
      <c r="L47" s="7"/>
      <c r="M47" s="6"/>
      <c r="N47" s="7"/>
      <c r="O47" s="6"/>
      <c r="P47" s="7"/>
      <c r="Q47" s="31">
        <f t="shared" si="0"/>
        <v>0</v>
      </c>
    </row>
    <row r="48" spans="1:17" ht="15">
      <c r="A48" s="32"/>
      <c r="B48" s="21" t="s">
        <v>33</v>
      </c>
      <c r="C48" s="69"/>
      <c r="D48" s="70"/>
      <c r="E48" s="95">
        <f>SUM(E18:E47)</f>
        <v>0.07142361111111112</v>
      </c>
      <c r="F48" s="17">
        <f aca="true" t="shared" si="1" ref="F48:P48">SUM(F18:F47)</f>
        <v>191</v>
      </c>
      <c r="G48" s="59">
        <f t="shared" si="1"/>
        <v>197.4</v>
      </c>
      <c r="H48" s="17">
        <f>SUM(H18:H47)</f>
        <v>469</v>
      </c>
      <c r="I48" s="18">
        <f t="shared" si="1"/>
        <v>324</v>
      </c>
      <c r="J48" s="18">
        <f t="shared" si="1"/>
        <v>578</v>
      </c>
      <c r="K48" s="17">
        <f t="shared" si="1"/>
        <v>515</v>
      </c>
      <c r="L48" s="18">
        <f t="shared" si="1"/>
        <v>620</v>
      </c>
      <c r="M48" s="17">
        <f t="shared" si="1"/>
        <v>3634</v>
      </c>
      <c r="N48" s="18">
        <f t="shared" si="1"/>
        <v>541</v>
      </c>
      <c r="O48" s="17">
        <f t="shared" si="1"/>
        <v>220</v>
      </c>
      <c r="P48" s="18">
        <f t="shared" si="1"/>
        <v>612</v>
      </c>
      <c r="Q48" s="31">
        <f t="shared" si="0"/>
        <v>3011</v>
      </c>
    </row>
    <row r="49" spans="1:17" ht="15.75" customHeight="1">
      <c r="A49" s="159" t="s">
        <v>22</v>
      </c>
      <c r="B49" s="160"/>
      <c r="C49" s="18"/>
      <c r="D49" s="18"/>
      <c r="E49" s="47">
        <f>SUM(E18:E47)/F13</f>
        <v>0.0037591374269005853</v>
      </c>
      <c r="F49" s="19">
        <f>SUM(F18:F47)/$F13</f>
        <v>10.052631578947368</v>
      </c>
      <c r="G49" s="60">
        <f>SUM(G18:G47)/$F13</f>
        <v>10.389473684210527</v>
      </c>
      <c r="H49" s="19">
        <f>SUM(H18:H47)/$F13</f>
        <v>24.68421052631579</v>
      </c>
      <c r="I49" s="19">
        <f aca="true" t="shared" si="2" ref="I49:P49">SUM(I18:I47)/$F13</f>
        <v>17.05263157894737</v>
      </c>
      <c r="J49" s="19">
        <f t="shared" si="2"/>
        <v>30.42105263157895</v>
      </c>
      <c r="K49" s="19">
        <f t="shared" si="2"/>
        <v>27.105263157894736</v>
      </c>
      <c r="L49" s="19">
        <f t="shared" si="2"/>
        <v>32.63157894736842</v>
      </c>
      <c r="M49" s="19">
        <f t="shared" si="2"/>
        <v>191.26315789473685</v>
      </c>
      <c r="N49" s="19">
        <f t="shared" si="2"/>
        <v>28.473684210526315</v>
      </c>
      <c r="O49" s="19">
        <f t="shared" si="2"/>
        <v>11.578947368421053</v>
      </c>
      <c r="P49" s="19">
        <f t="shared" si="2"/>
        <v>32.21052631578947</v>
      </c>
      <c r="Q49" s="19">
        <f>SUM(Q18:Q47)/$F13/6</f>
        <v>26.412280701754387</v>
      </c>
    </row>
    <row r="50" spans="1:19" ht="15">
      <c r="A50" s="20"/>
      <c r="B50" s="20" t="s">
        <v>14</v>
      </c>
      <c r="C50" s="20"/>
      <c r="D50" s="20"/>
      <c r="E50" s="27" t="s">
        <v>25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15">
      <c r="A51" s="20"/>
      <c r="B51" s="27" t="s">
        <v>15</v>
      </c>
      <c r="C51" s="20"/>
      <c r="D51" s="20"/>
      <c r="F51" s="20"/>
      <c r="G51" s="20"/>
      <c r="H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4" ht="15">
      <c r="B54" s="73"/>
    </row>
    <row r="56" ht="15">
      <c r="A56" s="20"/>
    </row>
  </sheetData>
  <sheetProtection selectLockedCells="1"/>
  <mergeCells count="23">
    <mergeCell ref="A1:S1"/>
    <mergeCell ref="A2:S2"/>
    <mergeCell ref="A3:S3"/>
    <mergeCell ref="J5:Q5"/>
    <mergeCell ref="D6:F6"/>
    <mergeCell ref="A12:F12"/>
    <mergeCell ref="D15:D17"/>
    <mergeCell ref="Q16:Q17"/>
    <mergeCell ref="M16:N16"/>
    <mergeCell ref="P8:R8"/>
    <mergeCell ref="P10:R10"/>
    <mergeCell ref="P12:R12"/>
    <mergeCell ref="J13:Q13"/>
    <mergeCell ref="A49:B49"/>
    <mergeCell ref="K16:L16"/>
    <mergeCell ref="O16:P16"/>
    <mergeCell ref="I16:J16"/>
    <mergeCell ref="C15:C17"/>
    <mergeCell ref="A15:A17"/>
    <mergeCell ref="B15:B17"/>
    <mergeCell ref="E16:F16"/>
    <mergeCell ref="G16:H16"/>
    <mergeCell ref="E15:Q15"/>
  </mergeCells>
  <conditionalFormatting sqref="K29">
    <cfRule type="cellIs" priority="4" dxfId="74" operator="equal" stopIfTrue="1">
      <formula>0</formula>
    </cfRule>
  </conditionalFormatting>
  <conditionalFormatting sqref="K32">
    <cfRule type="cellIs" priority="3" dxfId="74" operator="equal" stopIfTrue="1">
      <formula>0</formula>
    </cfRule>
  </conditionalFormatting>
  <conditionalFormatting sqref="K28">
    <cfRule type="cellIs" priority="2" dxfId="74" operator="equal" stopIfTrue="1">
      <formula>0</formula>
    </cfRule>
  </conditionalFormatting>
  <conditionalFormatting sqref="K35">
    <cfRule type="cellIs" priority="1" dxfId="74" operator="equal" stopIfTrue="1">
      <formula>0</formula>
    </cfRule>
  </conditionalFormatting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orientation="landscape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S56"/>
  <sheetViews>
    <sheetView view="pageBreakPreview" zoomScale="80" zoomScaleNormal="70" zoomScaleSheetLayoutView="80" zoomScalePageLayoutView="0" workbookViewId="0" topLeftCell="A1">
      <selection activeCell="R24" sqref="R24"/>
    </sheetView>
  </sheetViews>
  <sheetFormatPr defaultColWidth="9.140625" defaultRowHeight="15"/>
  <cols>
    <col min="1" max="1" width="3.421875" style="27" customWidth="1"/>
    <col min="2" max="2" width="25.421875" style="27" customWidth="1"/>
    <col min="3" max="3" width="5.7109375" style="27" customWidth="1"/>
    <col min="4" max="4" width="8.7109375" style="27" customWidth="1"/>
    <col min="5" max="5" width="13.140625" style="27" customWidth="1"/>
    <col min="6" max="8" width="8.8515625" style="27" customWidth="1"/>
    <col min="9" max="9" width="9.28125" style="27" customWidth="1"/>
    <col min="10" max="10" width="9.140625" style="27" customWidth="1"/>
    <col min="11" max="11" width="8.8515625" style="27" customWidth="1"/>
    <col min="12" max="12" width="9.8515625" style="27" customWidth="1"/>
    <col min="13" max="14" width="9.421875" style="27" customWidth="1"/>
    <col min="15" max="15" width="10.28125" style="27" customWidth="1"/>
    <col min="16" max="16" width="9.421875" style="27" customWidth="1"/>
    <col min="17" max="17" width="8.28125" style="27" customWidth="1"/>
    <col min="18" max="18" width="10.28125" style="27" bestFit="1" customWidth="1"/>
    <col min="19" max="19" width="9.28125" style="27" customWidth="1"/>
    <col min="20" max="16384" width="9.140625" style="27" customWidth="1"/>
  </cols>
  <sheetData>
    <row r="1" spans="1:19" ht="15.75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</row>
    <row r="2" spans="1:19" ht="15.75">
      <c r="A2" s="168" t="s">
        <v>53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</row>
    <row r="3" spans="1:19" ht="15.75">
      <c r="A3" s="168" t="s">
        <v>67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</row>
    <row r="4" spans="1:19" ht="15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.75">
      <c r="A5" s="26" t="s">
        <v>1</v>
      </c>
      <c r="B5" s="26"/>
      <c r="C5" s="26"/>
      <c r="D5" s="26"/>
      <c r="E5" s="26"/>
      <c r="F5" s="26"/>
      <c r="G5" s="26"/>
      <c r="H5" s="26"/>
      <c r="I5" s="25"/>
      <c r="J5" s="167" t="s">
        <v>2</v>
      </c>
      <c r="K5" s="167"/>
      <c r="L5" s="167"/>
      <c r="M5" s="167"/>
      <c r="N5" s="167"/>
      <c r="O5" s="167"/>
      <c r="P5" s="167"/>
      <c r="Q5" s="167"/>
      <c r="S5" s="25"/>
    </row>
    <row r="6" spans="1:19" ht="15.75">
      <c r="A6" s="28" t="s">
        <v>26</v>
      </c>
      <c r="B6" s="26"/>
      <c r="C6" s="26"/>
      <c r="D6" s="166" t="s">
        <v>69</v>
      </c>
      <c r="E6" s="166"/>
      <c r="F6" s="166"/>
      <c r="G6" s="29"/>
      <c r="H6" s="29"/>
      <c r="I6" s="25"/>
      <c r="J6" s="28" t="s">
        <v>27</v>
      </c>
      <c r="K6" s="26"/>
      <c r="L6" s="26"/>
      <c r="M6" s="26"/>
      <c r="N6" s="26"/>
      <c r="O6" s="26"/>
      <c r="P6" s="26"/>
      <c r="Q6" s="26"/>
      <c r="R6" s="24">
        <f>F13/F10</f>
        <v>0.9629629629629629</v>
      </c>
      <c r="S6" s="29"/>
    </row>
    <row r="7" spans="1:19" ht="15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5.75">
      <c r="A8" s="28" t="s">
        <v>17</v>
      </c>
      <c r="B8" s="26"/>
      <c r="C8" s="26"/>
      <c r="D8" s="26"/>
      <c r="E8" s="26"/>
      <c r="F8" s="97" t="s">
        <v>152</v>
      </c>
      <c r="G8" s="29"/>
      <c r="H8" s="29"/>
      <c r="I8" s="25"/>
      <c r="J8" s="28" t="s">
        <v>16</v>
      </c>
      <c r="K8" s="26"/>
      <c r="L8" s="26"/>
      <c r="M8" s="26"/>
      <c r="N8" s="26"/>
      <c r="O8" s="26"/>
      <c r="P8" s="166" t="s">
        <v>71</v>
      </c>
      <c r="Q8" s="166"/>
      <c r="R8" s="166"/>
      <c r="S8" s="25"/>
    </row>
    <row r="9" spans="1:19" ht="15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5"/>
      <c r="Q9" s="55"/>
      <c r="R9" s="55"/>
      <c r="S9" s="25"/>
    </row>
    <row r="10" spans="1:19" ht="15.75">
      <c r="A10" s="26" t="s">
        <v>23</v>
      </c>
      <c r="B10" s="26"/>
      <c r="C10" s="26"/>
      <c r="D10" s="26"/>
      <c r="E10" s="26"/>
      <c r="F10" s="56">
        <v>27</v>
      </c>
      <c r="G10" s="29"/>
      <c r="H10" s="29"/>
      <c r="I10" s="25"/>
      <c r="J10" s="28" t="s">
        <v>29</v>
      </c>
      <c r="K10" s="26"/>
      <c r="L10" s="26"/>
      <c r="M10" s="26"/>
      <c r="N10" s="26"/>
      <c r="O10" s="26"/>
      <c r="P10" s="166" t="s">
        <v>151</v>
      </c>
      <c r="Q10" s="166"/>
      <c r="R10" s="166"/>
      <c r="S10" s="25"/>
    </row>
    <row r="11" spans="1:19" ht="15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55"/>
      <c r="Q11" s="55"/>
      <c r="R11" s="55"/>
      <c r="S11" s="25"/>
    </row>
    <row r="12" spans="1:19" ht="15.75">
      <c r="A12" s="167" t="s">
        <v>3</v>
      </c>
      <c r="B12" s="167"/>
      <c r="C12" s="167"/>
      <c r="D12" s="167"/>
      <c r="E12" s="167"/>
      <c r="F12" s="167"/>
      <c r="G12" s="55"/>
      <c r="H12" s="55"/>
      <c r="I12" s="25"/>
      <c r="J12" s="28" t="s">
        <v>28</v>
      </c>
      <c r="K12" s="26"/>
      <c r="L12" s="26"/>
      <c r="M12" s="26"/>
      <c r="N12" s="26"/>
      <c r="O12" s="26"/>
      <c r="P12" s="166" t="s">
        <v>73</v>
      </c>
      <c r="Q12" s="166"/>
      <c r="R12" s="166"/>
      <c r="S12" s="25"/>
    </row>
    <row r="13" spans="1:19" ht="15.75">
      <c r="A13" s="26" t="s">
        <v>24</v>
      </c>
      <c r="B13" s="26"/>
      <c r="C13" s="26"/>
      <c r="D13" s="26"/>
      <c r="E13" s="26"/>
      <c r="F13" s="66">
        <v>26</v>
      </c>
      <c r="G13" s="57"/>
      <c r="H13" s="57"/>
      <c r="I13" s="25"/>
      <c r="J13" s="169"/>
      <c r="K13" s="167"/>
      <c r="L13" s="167"/>
      <c r="M13" s="167"/>
      <c r="N13" s="167"/>
      <c r="O13" s="167"/>
      <c r="P13" s="167"/>
      <c r="Q13" s="167"/>
      <c r="R13" s="26"/>
      <c r="S13" s="25"/>
    </row>
    <row r="15" spans="1:17" ht="15" customHeight="1">
      <c r="A15" s="161" t="s">
        <v>4</v>
      </c>
      <c r="B15" s="161" t="s">
        <v>5</v>
      </c>
      <c r="C15" s="161" t="s">
        <v>50</v>
      </c>
      <c r="D15" s="161" t="s">
        <v>6</v>
      </c>
      <c r="E15" s="163" t="s">
        <v>7</v>
      </c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5"/>
    </row>
    <row r="16" spans="1:17" ht="39.75" customHeight="1">
      <c r="A16" s="161"/>
      <c r="B16" s="161"/>
      <c r="C16" s="161"/>
      <c r="D16" s="161"/>
      <c r="E16" s="161" t="s">
        <v>51</v>
      </c>
      <c r="F16" s="161"/>
      <c r="G16" s="161" t="s">
        <v>61</v>
      </c>
      <c r="H16" s="161"/>
      <c r="I16" s="161" t="s">
        <v>8</v>
      </c>
      <c r="J16" s="161"/>
      <c r="K16" s="161" t="s">
        <v>9</v>
      </c>
      <c r="L16" s="161"/>
      <c r="M16" s="161" t="s">
        <v>10</v>
      </c>
      <c r="N16" s="161"/>
      <c r="O16" s="161" t="s">
        <v>11</v>
      </c>
      <c r="P16" s="161"/>
      <c r="Q16" s="162" t="s">
        <v>32</v>
      </c>
    </row>
    <row r="17" spans="1:17" ht="15">
      <c r="A17" s="161"/>
      <c r="B17" s="161"/>
      <c r="C17" s="161"/>
      <c r="D17" s="161"/>
      <c r="E17" s="30" t="s">
        <v>12</v>
      </c>
      <c r="F17" s="30" t="s">
        <v>13</v>
      </c>
      <c r="G17" s="30" t="s">
        <v>12</v>
      </c>
      <c r="H17" s="30" t="s">
        <v>13</v>
      </c>
      <c r="I17" s="30" t="s">
        <v>12</v>
      </c>
      <c r="J17" s="30" t="s">
        <v>13</v>
      </c>
      <c r="K17" s="30" t="s">
        <v>12</v>
      </c>
      <c r="L17" s="30" t="s">
        <v>13</v>
      </c>
      <c r="M17" s="30" t="s">
        <v>12</v>
      </c>
      <c r="N17" s="30" t="s">
        <v>13</v>
      </c>
      <c r="O17" s="30" t="s">
        <v>12</v>
      </c>
      <c r="P17" s="30" t="s">
        <v>13</v>
      </c>
      <c r="Q17" s="161"/>
    </row>
    <row r="18" spans="1:17" ht="15">
      <c r="A18" s="67">
        <v>1</v>
      </c>
      <c r="B18" s="135" t="s">
        <v>126</v>
      </c>
      <c r="C18" s="2" t="s">
        <v>193</v>
      </c>
      <c r="D18" s="2">
        <v>16</v>
      </c>
      <c r="E18" s="94">
        <v>0.0033333333333333335</v>
      </c>
      <c r="F18" s="6">
        <v>11</v>
      </c>
      <c r="G18" s="58">
        <v>8.8</v>
      </c>
      <c r="H18" s="6">
        <v>38</v>
      </c>
      <c r="I18" s="7">
        <v>1</v>
      </c>
      <c r="J18" s="7">
        <v>1</v>
      </c>
      <c r="K18" s="6">
        <v>31</v>
      </c>
      <c r="L18" s="7">
        <v>34</v>
      </c>
      <c r="M18" s="6">
        <v>216</v>
      </c>
      <c r="N18" s="7">
        <v>31</v>
      </c>
      <c r="O18" s="6">
        <v>-6</v>
      </c>
      <c r="P18" s="7">
        <v>0</v>
      </c>
      <c r="Q18" s="31">
        <f>(F18+H18+J18+L18+N18+P18)</f>
        <v>115</v>
      </c>
    </row>
    <row r="19" spans="1:17" ht="15">
      <c r="A19" s="67">
        <v>2</v>
      </c>
      <c r="B19" s="136" t="s">
        <v>127</v>
      </c>
      <c r="C19" s="2" t="s">
        <v>193</v>
      </c>
      <c r="D19" s="2">
        <v>16</v>
      </c>
      <c r="E19" s="94">
        <v>0.003275462962962963</v>
      </c>
      <c r="F19" s="6">
        <v>12</v>
      </c>
      <c r="G19" s="58">
        <v>7.6</v>
      </c>
      <c r="H19" s="6">
        <v>65</v>
      </c>
      <c r="I19" s="7">
        <v>20</v>
      </c>
      <c r="J19" s="7">
        <v>63</v>
      </c>
      <c r="K19" s="6">
        <v>35</v>
      </c>
      <c r="L19" s="7">
        <v>42</v>
      </c>
      <c r="M19" s="6">
        <v>256</v>
      </c>
      <c r="N19" s="7">
        <v>63</v>
      </c>
      <c r="O19" s="6">
        <v>-2</v>
      </c>
      <c r="P19" s="7">
        <v>4</v>
      </c>
      <c r="Q19" s="31">
        <f aca="true" t="shared" si="0" ref="Q19:Q48">(F19+H19+J19+L19+N19+P19)</f>
        <v>249</v>
      </c>
    </row>
    <row r="20" spans="1:17" ht="15">
      <c r="A20" s="67">
        <v>3</v>
      </c>
      <c r="B20" s="137" t="s">
        <v>128</v>
      </c>
      <c r="C20" s="2" t="s">
        <v>193</v>
      </c>
      <c r="D20" s="2">
        <v>16</v>
      </c>
      <c r="E20" s="94">
        <v>0.003009259259259259</v>
      </c>
      <c r="F20" s="6">
        <v>16</v>
      </c>
      <c r="G20" s="58">
        <v>12.3</v>
      </c>
      <c r="H20" s="6">
        <v>59</v>
      </c>
      <c r="I20" s="7">
        <v>16</v>
      </c>
      <c r="J20" s="7">
        <v>50</v>
      </c>
      <c r="K20" s="6">
        <v>34</v>
      </c>
      <c r="L20" s="7">
        <v>40</v>
      </c>
      <c r="M20" s="6">
        <v>241</v>
      </c>
      <c r="N20" s="7">
        <v>51</v>
      </c>
      <c r="O20" s="6">
        <v>-14</v>
      </c>
      <c r="P20" s="7">
        <v>0</v>
      </c>
      <c r="Q20" s="31">
        <f t="shared" si="0"/>
        <v>216</v>
      </c>
    </row>
    <row r="21" spans="1:17" ht="15">
      <c r="A21" s="67">
        <v>4</v>
      </c>
      <c r="B21" s="138" t="s">
        <v>129</v>
      </c>
      <c r="C21" s="2" t="s">
        <v>193</v>
      </c>
      <c r="D21" s="2">
        <v>16</v>
      </c>
      <c r="E21" s="94">
        <v>0.003148148148148148</v>
      </c>
      <c r="F21" s="6">
        <v>13</v>
      </c>
      <c r="G21" s="58">
        <v>12.3</v>
      </c>
      <c r="H21" s="6">
        <v>59</v>
      </c>
      <c r="I21" s="7">
        <v>3</v>
      </c>
      <c r="J21" s="7">
        <v>4</v>
      </c>
      <c r="K21" s="6">
        <v>37</v>
      </c>
      <c r="L21" s="7">
        <v>47</v>
      </c>
      <c r="M21" s="6">
        <v>222</v>
      </c>
      <c r="N21" s="7">
        <v>32</v>
      </c>
      <c r="O21" s="6">
        <v>-20</v>
      </c>
      <c r="P21" s="7">
        <v>0</v>
      </c>
      <c r="Q21" s="31">
        <f t="shared" si="0"/>
        <v>155</v>
      </c>
    </row>
    <row r="22" spans="1:17" ht="15">
      <c r="A22" s="67">
        <v>5</v>
      </c>
      <c r="B22" s="137" t="s">
        <v>130</v>
      </c>
      <c r="C22" s="2" t="s">
        <v>193</v>
      </c>
      <c r="D22" s="2">
        <v>16</v>
      </c>
      <c r="E22" s="94">
        <v>15.0028125</v>
      </c>
      <c r="F22" s="6">
        <v>24</v>
      </c>
      <c r="G22" s="58">
        <v>9.8</v>
      </c>
      <c r="H22" s="6">
        <v>18</v>
      </c>
      <c r="I22" s="7">
        <v>2</v>
      </c>
      <c r="J22" s="7">
        <v>4</v>
      </c>
      <c r="K22" s="6">
        <v>31</v>
      </c>
      <c r="L22" s="7">
        <v>34</v>
      </c>
      <c r="M22" s="6">
        <v>225</v>
      </c>
      <c r="N22" s="7">
        <v>40</v>
      </c>
      <c r="O22" s="6">
        <v>-10</v>
      </c>
      <c r="P22" s="7">
        <v>0</v>
      </c>
      <c r="Q22" s="31">
        <f t="shared" si="0"/>
        <v>120</v>
      </c>
    </row>
    <row r="23" spans="1:17" ht="15">
      <c r="A23" s="67">
        <v>6</v>
      </c>
      <c r="B23" s="138" t="s">
        <v>131</v>
      </c>
      <c r="C23" s="2" t="s">
        <v>193</v>
      </c>
      <c r="D23" s="2">
        <v>16</v>
      </c>
      <c r="E23" s="94">
        <v>15.003240740740742</v>
      </c>
      <c r="F23" s="6">
        <v>13</v>
      </c>
      <c r="G23" s="58">
        <v>9</v>
      </c>
      <c r="H23" s="6">
        <v>34</v>
      </c>
      <c r="I23" s="7">
        <v>4</v>
      </c>
      <c r="J23" s="7">
        <v>10</v>
      </c>
      <c r="K23" s="6">
        <v>31</v>
      </c>
      <c r="L23" s="7">
        <v>34</v>
      </c>
      <c r="M23" s="6">
        <v>235</v>
      </c>
      <c r="N23" s="7">
        <v>50</v>
      </c>
      <c r="O23" s="6">
        <v>2</v>
      </c>
      <c r="P23" s="7">
        <v>12</v>
      </c>
      <c r="Q23" s="31">
        <f t="shared" si="0"/>
        <v>153</v>
      </c>
    </row>
    <row r="24" spans="1:17" ht="15">
      <c r="A24" s="67">
        <v>7</v>
      </c>
      <c r="B24" s="137" t="s">
        <v>132</v>
      </c>
      <c r="C24" s="2" t="s">
        <v>193</v>
      </c>
      <c r="D24" s="2">
        <v>16</v>
      </c>
      <c r="E24" s="94">
        <v>15.002905092592593</v>
      </c>
      <c r="F24" s="6">
        <v>22</v>
      </c>
      <c r="G24" s="58">
        <v>9.6</v>
      </c>
      <c r="H24" s="6">
        <v>22</v>
      </c>
      <c r="I24" s="7">
        <v>0</v>
      </c>
      <c r="J24" s="7">
        <v>0</v>
      </c>
      <c r="K24" s="6">
        <v>29</v>
      </c>
      <c r="L24" s="7">
        <v>31</v>
      </c>
      <c r="M24" s="6">
        <v>225</v>
      </c>
      <c r="N24" s="7">
        <v>40</v>
      </c>
      <c r="O24" s="6">
        <v>-3</v>
      </c>
      <c r="P24" s="7">
        <v>3</v>
      </c>
      <c r="Q24" s="31">
        <f t="shared" si="0"/>
        <v>118</v>
      </c>
    </row>
    <row r="25" spans="1:17" ht="15">
      <c r="A25" s="67">
        <v>8</v>
      </c>
      <c r="B25" s="134" t="s">
        <v>133</v>
      </c>
      <c r="C25" s="2" t="s">
        <v>193</v>
      </c>
      <c r="D25" s="2">
        <v>16</v>
      </c>
      <c r="E25" s="94">
        <v>0.0033333333333333335</v>
      </c>
      <c r="F25" s="6">
        <v>11</v>
      </c>
      <c r="G25" s="58">
        <v>8.8</v>
      </c>
      <c r="H25" s="6">
        <v>38</v>
      </c>
      <c r="I25" s="7">
        <v>1</v>
      </c>
      <c r="J25" s="7">
        <v>1</v>
      </c>
      <c r="K25" s="6">
        <v>31</v>
      </c>
      <c r="L25" s="7">
        <v>34</v>
      </c>
      <c r="M25" s="6">
        <v>216</v>
      </c>
      <c r="N25" s="7">
        <v>31</v>
      </c>
      <c r="O25" s="6">
        <v>-6</v>
      </c>
      <c r="P25" s="7">
        <v>0</v>
      </c>
      <c r="Q25" s="31">
        <f t="shared" si="0"/>
        <v>115</v>
      </c>
    </row>
    <row r="26" spans="1:17" ht="15">
      <c r="A26" s="67">
        <v>9</v>
      </c>
      <c r="B26" s="139" t="s">
        <v>134</v>
      </c>
      <c r="C26" s="2" t="s">
        <v>193</v>
      </c>
      <c r="D26" s="2">
        <v>16</v>
      </c>
      <c r="E26" s="94">
        <v>0.0033333333333333335</v>
      </c>
      <c r="F26" s="6">
        <v>11</v>
      </c>
      <c r="G26" s="58">
        <v>8.8</v>
      </c>
      <c r="H26" s="6">
        <v>38</v>
      </c>
      <c r="I26" s="7">
        <v>1</v>
      </c>
      <c r="J26" s="7">
        <v>1</v>
      </c>
      <c r="K26" s="6">
        <v>31</v>
      </c>
      <c r="L26" s="7">
        <v>34</v>
      </c>
      <c r="M26" s="6">
        <v>216</v>
      </c>
      <c r="N26" s="7">
        <v>31</v>
      </c>
      <c r="O26" s="6">
        <v>-6</v>
      </c>
      <c r="P26" s="7">
        <v>0</v>
      </c>
      <c r="Q26" s="31">
        <f t="shared" si="0"/>
        <v>115</v>
      </c>
    </row>
    <row r="27" spans="1:17" ht="15">
      <c r="A27" s="67">
        <v>10</v>
      </c>
      <c r="B27" s="137" t="s">
        <v>135</v>
      </c>
      <c r="C27" s="2" t="s">
        <v>193</v>
      </c>
      <c r="D27" s="2">
        <v>16</v>
      </c>
      <c r="E27" s="94">
        <v>0</v>
      </c>
      <c r="F27" s="6">
        <v>0</v>
      </c>
      <c r="G27" s="58">
        <v>0</v>
      </c>
      <c r="H27" s="6">
        <v>0</v>
      </c>
      <c r="I27" s="7">
        <v>0</v>
      </c>
      <c r="J27" s="7">
        <v>0</v>
      </c>
      <c r="K27" s="6">
        <v>0</v>
      </c>
      <c r="L27" s="7">
        <v>0</v>
      </c>
      <c r="M27" s="6">
        <v>0</v>
      </c>
      <c r="N27" s="7">
        <v>0</v>
      </c>
      <c r="O27" s="6">
        <v>0</v>
      </c>
      <c r="P27" s="7">
        <v>0</v>
      </c>
      <c r="Q27" s="31">
        <f t="shared" si="0"/>
        <v>0</v>
      </c>
    </row>
    <row r="28" spans="1:17" ht="15">
      <c r="A28" s="67">
        <v>11</v>
      </c>
      <c r="B28" s="136" t="s">
        <v>136</v>
      </c>
      <c r="C28" s="2" t="s">
        <v>193</v>
      </c>
      <c r="D28" s="2">
        <v>16</v>
      </c>
      <c r="E28" s="94">
        <v>0.003009259259259259</v>
      </c>
      <c r="F28" s="6">
        <v>16</v>
      </c>
      <c r="G28" s="58">
        <v>12.3</v>
      </c>
      <c r="H28" s="6">
        <v>59</v>
      </c>
      <c r="I28" s="7">
        <v>16</v>
      </c>
      <c r="J28" s="7">
        <v>50</v>
      </c>
      <c r="K28" s="6">
        <v>34</v>
      </c>
      <c r="L28" s="7">
        <v>40</v>
      </c>
      <c r="M28" s="6">
        <v>241</v>
      </c>
      <c r="N28" s="7">
        <v>51</v>
      </c>
      <c r="O28" s="6">
        <v>-14</v>
      </c>
      <c r="P28" s="7">
        <v>0</v>
      </c>
      <c r="Q28" s="31">
        <f t="shared" si="0"/>
        <v>216</v>
      </c>
    </row>
    <row r="29" spans="1:17" ht="15">
      <c r="A29" s="67">
        <v>12</v>
      </c>
      <c r="B29" s="134" t="s">
        <v>137</v>
      </c>
      <c r="C29" s="2" t="s">
        <v>193</v>
      </c>
      <c r="D29" s="2">
        <v>16</v>
      </c>
      <c r="E29" s="94">
        <v>0.003148148148148148</v>
      </c>
      <c r="F29" s="6">
        <v>13</v>
      </c>
      <c r="G29" s="58">
        <v>12.3</v>
      </c>
      <c r="H29" s="6">
        <v>59</v>
      </c>
      <c r="I29" s="7">
        <v>3</v>
      </c>
      <c r="J29" s="7">
        <v>4</v>
      </c>
      <c r="K29" s="6">
        <v>37</v>
      </c>
      <c r="L29" s="7">
        <v>47</v>
      </c>
      <c r="M29" s="6">
        <v>222</v>
      </c>
      <c r="N29" s="7">
        <v>32</v>
      </c>
      <c r="O29" s="6">
        <v>-20</v>
      </c>
      <c r="P29" s="7">
        <v>0</v>
      </c>
      <c r="Q29" s="31">
        <f t="shared" si="0"/>
        <v>155</v>
      </c>
    </row>
    <row r="30" spans="1:17" ht="15">
      <c r="A30" s="67">
        <v>13</v>
      </c>
      <c r="B30" s="137" t="s">
        <v>138</v>
      </c>
      <c r="C30" s="2" t="s">
        <v>193</v>
      </c>
      <c r="D30" s="2">
        <v>16</v>
      </c>
      <c r="E30" s="94">
        <v>15.0028125</v>
      </c>
      <c r="F30" s="6">
        <v>24</v>
      </c>
      <c r="G30" s="58">
        <v>9.8</v>
      </c>
      <c r="H30" s="6">
        <v>18</v>
      </c>
      <c r="I30" s="7">
        <v>2</v>
      </c>
      <c r="J30" s="7">
        <v>4</v>
      </c>
      <c r="K30" s="6">
        <v>31</v>
      </c>
      <c r="L30" s="7">
        <v>34</v>
      </c>
      <c r="M30" s="6">
        <v>225</v>
      </c>
      <c r="N30" s="7">
        <v>40</v>
      </c>
      <c r="O30" s="6">
        <v>-10</v>
      </c>
      <c r="P30" s="7">
        <v>0</v>
      </c>
      <c r="Q30" s="31">
        <f t="shared" si="0"/>
        <v>120</v>
      </c>
    </row>
    <row r="31" spans="1:17" ht="15">
      <c r="A31" s="68">
        <v>14</v>
      </c>
      <c r="B31" s="135" t="s">
        <v>139</v>
      </c>
      <c r="C31" s="2" t="s">
        <v>193</v>
      </c>
      <c r="D31" s="2">
        <v>16</v>
      </c>
      <c r="E31" s="94">
        <v>15.003240740740742</v>
      </c>
      <c r="F31" s="6">
        <v>13</v>
      </c>
      <c r="G31" s="58">
        <v>9</v>
      </c>
      <c r="H31" s="6">
        <v>34</v>
      </c>
      <c r="I31" s="7">
        <v>4</v>
      </c>
      <c r="J31" s="7">
        <v>10</v>
      </c>
      <c r="K31" s="6">
        <v>31</v>
      </c>
      <c r="L31" s="7">
        <v>34</v>
      </c>
      <c r="M31" s="6">
        <v>235</v>
      </c>
      <c r="N31" s="7">
        <v>50</v>
      </c>
      <c r="O31" s="6">
        <v>2</v>
      </c>
      <c r="P31" s="7">
        <v>12</v>
      </c>
      <c r="Q31" s="31">
        <f t="shared" si="0"/>
        <v>153</v>
      </c>
    </row>
    <row r="32" spans="1:17" ht="15">
      <c r="A32" s="68">
        <v>15</v>
      </c>
      <c r="B32" s="139" t="s">
        <v>140</v>
      </c>
      <c r="C32" s="2" t="s">
        <v>193</v>
      </c>
      <c r="D32" s="2">
        <v>16</v>
      </c>
      <c r="E32" s="94">
        <v>15.00392361111111</v>
      </c>
      <c r="F32" s="4">
        <v>16</v>
      </c>
      <c r="G32" s="58">
        <v>11.2</v>
      </c>
      <c r="H32" s="4">
        <v>14</v>
      </c>
      <c r="I32" s="5">
        <v>30</v>
      </c>
      <c r="J32" s="5">
        <v>47</v>
      </c>
      <c r="K32" s="4">
        <v>28</v>
      </c>
      <c r="L32" s="5">
        <v>35</v>
      </c>
      <c r="M32" s="4">
        <v>172</v>
      </c>
      <c r="N32" s="5">
        <v>24</v>
      </c>
      <c r="O32" s="4">
        <v>1</v>
      </c>
      <c r="P32" s="5">
        <v>5</v>
      </c>
      <c r="Q32" s="31">
        <f t="shared" si="0"/>
        <v>141</v>
      </c>
    </row>
    <row r="33" spans="1:17" ht="15">
      <c r="A33" s="68">
        <v>16</v>
      </c>
      <c r="B33" s="139" t="s">
        <v>141</v>
      </c>
      <c r="C33" s="2" t="s">
        <v>193</v>
      </c>
      <c r="D33" s="2">
        <v>16</v>
      </c>
      <c r="E33" s="94">
        <v>0.0035763888888888894</v>
      </c>
      <c r="F33" s="6">
        <v>17</v>
      </c>
      <c r="G33" s="58">
        <v>13.1</v>
      </c>
      <c r="H33" s="6">
        <v>0</v>
      </c>
      <c r="I33" s="7">
        <v>0</v>
      </c>
      <c r="J33" s="7">
        <v>0</v>
      </c>
      <c r="K33" s="6">
        <v>22</v>
      </c>
      <c r="L33" s="7">
        <v>21</v>
      </c>
      <c r="M33" s="4">
        <v>180</v>
      </c>
      <c r="N33" s="7">
        <v>28</v>
      </c>
      <c r="O33" s="6">
        <v>9</v>
      </c>
      <c r="P33" s="7">
        <v>18</v>
      </c>
      <c r="Q33" s="31">
        <f t="shared" si="0"/>
        <v>84</v>
      </c>
    </row>
    <row r="34" spans="1:17" ht="15">
      <c r="A34" s="68">
        <v>17</v>
      </c>
      <c r="B34" s="134" t="s">
        <v>125</v>
      </c>
      <c r="C34" s="2" t="s">
        <v>216</v>
      </c>
      <c r="D34" s="2">
        <v>16</v>
      </c>
      <c r="E34" s="94">
        <v>0.004155092592592593</v>
      </c>
      <c r="F34" s="4">
        <v>4</v>
      </c>
      <c r="G34" s="58">
        <v>13.3</v>
      </c>
      <c r="H34" s="4">
        <v>0</v>
      </c>
      <c r="I34" s="5">
        <v>0</v>
      </c>
      <c r="J34" s="5">
        <v>0</v>
      </c>
      <c r="K34" s="4">
        <v>15</v>
      </c>
      <c r="L34" s="5">
        <v>13</v>
      </c>
      <c r="M34" s="4">
        <v>151</v>
      </c>
      <c r="N34" s="5">
        <v>13</v>
      </c>
      <c r="O34" s="4">
        <v>-10</v>
      </c>
      <c r="P34" s="5">
        <v>0</v>
      </c>
      <c r="Q34" s="31">
        <f t="shared" si="0"/>
        <v>30</v>
      </c>
    </row>
    <row r="35" spans="1:17" ht="15">
      <c r="A35" s="68">
        <v>18</v>
      </c>
      <c r="B35" s="138" t="s">
        <v>142</v>
      </c>
      <c r="C35" s="2" t="s">
        <v>216</v>
      </c>
      <c r="D35" s="2">
        <v>16</v>
      </c>
      <c r="E35" s="94">
        <v>15.00392361111111</v>
      </c>
      <c r="F35" s="4">
        <v>16</v>
      </c>
      <c r="G35" s="58">
        <v>11.2</v>
      </c>
      <c r="H35" s="4">
        <v>14</v>
      </c>
      <c r="I35" s="5">
        <v>30</v>
      </c>
      <c r="J35" s="5">
        <v>47</v>
      </c>
      <c r="K35" s="4">
        <v>28</v>
      </c>
      <c r="L35" s="5">
        <v>35</v>
      </c>
      <c r="M35" s="4">
        <v>172</v>
      </c>
      <c r="N35" s="5">
        <v>24</v>
      </c>
      <c r="O35" s="4">
        <v>1</v>
      </c>
      <c r="P35" s="5">
        <v>5</v>
      </c>
      <c r="Q35" s="31">
        <f t="shared" si="0"/>
        <v>141</v>
      </c>
    </row>
    <row r="36" spans="1:17" ht="15">
      <c r="A36" s="68">
        <v>19</v>
      </c>
      <c r="B36" s="134" t="s">
        <v>153</v>
      </c>
      <c r="C36" s="2" t="s">
        <v>216</v>
      </c>
      <c r="D36" s="2">
        <v>16</v>
      </c>
      <c r="E36" s="94">
        <v>15.003981481481482</v>
      </c>
      <c r="F36" s="6">
        <v>8</v>
      </c>
      <c r="G36" s="58">
        <v>13</v>
      </c>
      <c r="H36" s="6">
        <v>0</v>
      </c>
      <c r="I36" s="7">
        <v>30</v>
      </c>
      <c r="J36" s="7">
        <v>47</v>
      </c>
      <c r="K36" s="6">
        <v>26</v>
      </c>
      <c r="L36" s="7">
        <v>29</v>
      </c>
      <c r="M36" s="6">
        <v>120</v>
      </c>
      <c r="N36" s="7">
        <v>2</v>
      </c>
      <c r="O36" s="6">
        <v>8</v>
      </c>
      <c r="P36" s="7">
        <v>16</v>
      </c>
      <c r="Q36" s="31">
        <f t="shared" si="0"/>
        <v>102</v>
      </c>
    </row>
    <row r="37" spans="1:17" ht="15">
      <c r="A37" s="68">
        <v>20</v>
      </c>
      <c r="B37" s="136" t="s">
        <v>143</v>
      </c>
      <c r="C37" s="2" t="s">
        <v>216</v>
      </c>
      <c r="D37" s="2">
        <v>16</v>
      </c>
      <c r="E37" s="94">
        <v>0.003587962962962963</v>
      </c>
      <c r="F37" s="6">
        <v>17</v>
      </c>
      <c r="G37" s="58">
        <v>10</v>
      </c>
      <c r="H37" s="6">
        <v>20</v>
      </c>
      <c r="I37" s="7">
        <v>32</v>
      </c>
      <c r="J37" s="7">
        <v>52</v>
      </c>
      <c r="K37" s="6">
        <v>28</v>
      </c>
      <c r="L37" s="7">
        <v>35</v>
      </c>
      <c r="M37" s="6">
        <v>166</v>
      </c>
      <c r="N37" s="7">
        <v>21</v>
      </c>
      <c r="O37" s="6">
        <v>23</v>
      </c>
      <c r="P37" s="7">
        <v>54</v>
      </c>
      <c r="Q37" s="31">
        <f t="shared" si="0"/>
        <v>199</v>
      </c>
    </row>
    <row r="38" spans="1:17" ht="15">
      <c r="A38" s="68">
        <v>21</v>
      </c>
      <c r="B38" s="137" t="s">
        <v>144</v>
      </c>
      <c r="C38" s="2" t="s">
        <v>216</v>
      </c>
      <c r="D38" s="2">
        <v>16</v>
      </c>
      <c r="E38" s="94">
        <v>15.004050925925926</v>
      </c>
      <c r="F38" s="6">
        <v>6</v>
      </c>
      <c r="G38" s="58">
        <v>11.3</v>
      </c>
      <c r="H38" s="6">
        <v>13</v>
      </c>
      <c r="I38" s="7">
        <v>10</v>
      </c>
      <c r="J38" s="7">
        <v>8</v>
      </c>
      <c r="K38" s="6">
        <v>23</v>
      </c>
      <c r="L38" s="7">
        <v>23</v>
      </c>
      <c r="M38" s="6">
        <v>135</v>
      </c>
      <c r="N38" s="7">
        <v>7</v>
      </c>
      <c r="O38" s="6">
        <v>13</v>
      </c>
      <c r="P38" s="7">
        <v>26</v>
      </c>
      <c r="Q38" s="31">
        <f t="shared" si="0"/>
        <v>83</v>
      </c>
    </row>
    <row r="39" spans="1:17" ht="15">
      <c r="A39" s="68">
        <v>22</v>
      </c>
      <c r="B39" s="139" t="s">
        <v>145</v>
      </c>
      <c r="C39" s="2" t="s">
        <v>216</v>
      </c>
      <c r="D39" s="2">
        <v>16</v>
      </c>
      <c r="E39" s="94">
        <v>0</v>
      </c>
      <c r="F39" s="6">
        <v>0</v>
      </c>
      <c r="G39" s="58">
        <v>0</v>
      </c>
      <c r="H39" s="6">
        <v>0</v>
      </c>
      <c r="I39" s="7">
        <v>0</v>
      </c>
      <c r="J39" s="7">
        <v>0</v>
      </c>
      <c r="K39" s="6">
        <v>0</v>
      </c>
      <c r="L39" s="7">
        <v>0</v>
      </c>
      <c r="M39" s="6">
        <v>0</v>
      </c>
      <c r="N39" s="7">
        <v>0</v>
      </c>
      <c r="O39" s="6">
        <v>0</v>
      </c>
      <c r="P39" s="7">
        <v>0</v>
      </c>
      <c r="Q39" s="31">
        <f t="shared" si="0"/>
        <v>0</v>
      </c>
    </row>
    <row r="40" spans="1:17" ht="15">
      <c r="A40" s="68">
        <v>23</v>
      </c>
      <c r="B40" s="139" t="s">
        <v>146</v>
      </c>
      <c r="C40" s="2" t="s">
        <v>216</v>
      </c>
      <c r="D40" s="2">
        <v>16</v>
      </c>
      <c r="E40" s="94">
        <v>15.003935185185185</v>
      </c>
      <c r="F40" s="6">
        <v>9</v>
      </c>
      <c r="G40" s="58">
        <v>10.7</v>
      </c>
      <c r="H40" s="6">
        <v>19</v>
      </c>
      <c r="I40" s="7">
        <v>21</v>
      </c>
      <c r="J40" s="7">
        <v>28</v>
      </c>
      <c r="K40" s="6">
        <v>28</v>
      </c>
      <c r="L40" s="7">
        <v>35</v>
      </c>
      <c r="M40" s="6">
        <v>140</v>
      </c>
      <c r="N40" s="7">
        <v>9</v>
      </c>
      <c r="O40" s="6">
        <v>-7</v>
      </c>
      <c r="P40" s="7">
        <v>0</v>
      </c>
      <c r="Q40" s="31">
        <f t="shared" si="0"/>
        <v>100</v>
      </c>
    </row>
    <row r="41" spans="1:17" ht="15">
      <c r="A41" s="68">
        <v>24</v>
      </c>
      <c r="B41" s="134" t="s">
        <v>147</v>
      </c>
      <c r="C41" s="2" t="s">
        <v>216</v>
      </c>
      <c r="D41" s="2">
        <v>16</v>
      </c>
      <c r="E41" s="94">
        <v>15.003981481481482</v>
      </c>
      <c r="F41" s="6">
        <v>8</v>
      </c>
      <c r="G41" s="58">
        <v>13</v>
      </c>
      <c r="H41" s="6">
        <v>0</v>
      </c>
      <c r="I41" s="7">
        <v>30</v>
      </c>
      <c r="J41" s="7">
        <v>47</v>
      </c>
      <c r="K41" s="6">
        <v>26</v>
      </c>
      <c r="L41" s="7">
        <v>29</v>
      </c>
      <c r="M41" s="6">
        <v>120</v>
      </c>
      <c r="N41" s="7">
        <v>2</v>
      </c>
      <c r="O41" s="6">
        <v>8</v>
      </c>
      <c r="P41" s="7">
        <v>16</v>
      </c>
      <c r="Q41" s="31">
        <f t="shared" si="0"/>
        <v>102</v>
      </c>
    </row>
    <row r="42" spans="1:17" ht="15">
      <c r="A42" s="68">
        <v>25</v>
      </c>
      <c r="B42" s="137" t="s">
        <v>148</v>
      </c>
      <c r="C42" s="2" t="s">
        <v>216</v>
      </c>
      <c r="D42" s="2">
        <v>16</v>
      </c>
      <c r="E42" s="94">
        <v>0</v>
      </c>
      <c r="F42" s="6">
        <v>0</v>
      </c>
      <c r="G42" s="58">
        <v>0</v>
      </c>
      <c r="H42" s="6">
        <v>0</v>
      </c>
      <c r="I42" s="7">
        <v>0</v>
      </c>
      <c r="J42" s="7">
        <v>0</v>
      </c>
      <c r="K42" s="6">
        <v>0</v>
      </c>
      <c r="L42" s="7">
        <v>0</v>
      </c>
      <c r="M42" s="6">
        <v>0</v>
      </c>
      <c r="N42" s="7">
        <v>0</v>
      </c>
      <c r="O42" s="6">
        <v>0</v>
      </c>
      <c r="P42" s="7">
        <v>0</v>
      </c>
      <c r="Q42" s="31">
        <f t="shared" si="0"/>
        <v>0</v>
      </c>
    </row>
    <row r="43" spans="1:17" ht="15">
      <c r="A43" s="68">
        <v>26</v>
      </c>
      <c r="B43" s="136" t="s">
        <v>149</v>
      </c>
      <c r="C43" s="2" t="s">
        <v>216</v>
      </c>
      <c r="D43" s="2">
        <v>16</v>
      </c>
      <c r="E43" s="94">
        <v>15.004050925925926</v>
      </c>
      <c r="F43" s="6">
        <v>6</v>
      </c>
      <c r="G43" s="58">
        <v>11.3</v>
      </c>
      <c r="H43" s="6">
        <v>13</v>
      </c>
      <c r="I43" s="7">
        <v>10</v>
      </c>
      <c r="J43" s="7">
        <v>8</v>
      </c>
      <c r="K43" s="6">
        <v>23</v>
      </c>
      <c r="L43" s="7">
        <v>23</v>
      </c>
      <c r="M43" s="6">
        <v>135</v>
      </c>
      <c r="N43" s="7">
        <v>7</v>
      </c>
      <c r="O43" s="6">
        <v>13</v>
      </c>
      <c r="P43" s="7">
        <v>26</v>
      </c>
      <c r="Q43" s="31">
        <f t="shared" si="0"/>
        <v>83</v>
      </c>
    </row>
    <row r="44" spans="1:17" ht="15">
      <c r="A44" s="71">
        <v>27</v>
      </c>
      <c r="B44" s="135" t="s">
        <v>150</v>
      </c>
      <c r="C44" s="2" t="s">
        <v>216</v>
      </c>
      <c r="D44" s="2">
        <v>16</v>
      </c>
      <c r="E44" s="94">
        <v>15.003981481481482</v>
      </c>
      <c r="F44" s="6">
        <v>8</v>
      </c>
      <c r="G44" s="58">
        <v>13</v>
      </c>
      <c r="H44" s="6">
        <v>0</v>
      </c>
      <c r="I44" s="7">
        <v>30</v>
      </c>
      <c r="J44" s="7">
        <v>47</v>
      </c>
      <c r="K44" s="6">
        <v>26</v>
      </c>
      <c r="L44" s="7">
        <v>29</v>
      </c>
      <c r="M44" s="6">
        <v>120</v>
      </c>
      <c r="N44" s="7">
        <v>2</v>
      </c>
      <c r="O44" s="6">
        <v>8</v>
      </c>
      <c r="P44" s="7">
        <v>16</v>
      </c>
      <c r="Q44" s="31">
        <f t="shared" si="0"/>
        <v>102</v>
      </c>
    </row>
    <row r="45" spans="1:17" ht="15.75" customHeight="1">
      <c r="A45" s="68"/>
      <c r="B45" s="12"/>
      <c r="C45" s="45"/>
      <c r="D45" s="10"/>
      <c r="E45" s="94"/>
      <c r="F45" s="6"/>
      <c r="G45" s="58"/>
      <c r="H45" s="6"/>
      <c r="I45" s="7"/>
      <c r="J45" s="7"/>
      <c r="K45" s="6"/>
      <c r="L45" s="7"/>
      <c r="M45" s="6"/>
      <c r="N45" s="7"/>
      <c r="O45" s="6"/>
      <c r="P45" s="7"/>
      <c r="Q45" s="31">
        <f t="shared" si="0"/>
        <v>0</v>
      </c>
    </row>
    <row r="46" spans="1:17" ht="15">
      <c r="A46" s="68"/>
      <c r="B46" s="12"/>
      <c r="C46" s="45"/>
      <c r="D46" s="10"/>
      <c r="E46" s="94"/>
      <c r="F46" s="6"/>
      <c r="G46" s="58"/>
      <c r="H46" s="6"/>
      <c r="I46" s="7"/>
      <c r="J46" s="7"/>
      <c r="K46" s="6"/>
      <c r="L46" s="7"/>
      <c r="M46" s="6"/>
      <c r="N46" s="7"/>
      <c r="O46" s="6"/>
      <c r="P46" s="7"/>
      <c r="Q46" s="31">
        <f t="shared" si="0"/>
        <v>0</v>
      </c>
    </row>
    <row r="47" spans="1:17" ht="15">
      <c r="A47" s="68"/>
      <c r="B47" s="12"/>
      <c r="C47" s="46"/>
      <c r="D47" s="10"/>
      <c r="E47" s="94"/>
      <c r="F47" s="6"/>
      <c r="G47" s="58"/>
      <c r="H47" s="6"/>
      <c r="I47" s="7"/>
      <c r="J47" s="7"/>
      <c r="K47" s="6"/>
      <c r="L47" s="7"/>
      <c r="M47" s="6"/>
      <c r="N47" s="7"/>
      <c r="O47" s="6"/>
      <c r="P47" s="7"/>
      <c r="Q47" s="31">
        <f t="shared" si="0"/>
        <v>0</v>
      </c>
    </row>
    <row r="48" spans="1:17" ht="15">
      <c r="A48" s="32"/>
      <c r="B48" s="21" t="s">
        <v>33</v>
      </c>
      <c r="C48" s="69"/>
      <c r="D48" s="70"/>
      <c r="E48" s="95">
        <f>SUM(E18:E47)</f>
        <v>195.08374999999998</v>
      </c>
      <c r="F48" s="17">
        <f aca="true" t="shared" si="1" ref="F48:P48">SUM(F18:F47)</f>
        <v>314</v>
      </c>
      <c r="G48" s="59">
        <f t="shared" si="1"/>
        <v>261.5</v>
      </c>
      <c r="H48" s="17">
        <f>SUM(H18:H47)</f>
        <v>634</v>
      </c>
      <c r="I48" s="18">
        <f t="shared" si="1"/>
        <v>296</v>
      </c>
      <c r="J48" s="18">
        <f t="shared" si="1"/>
        <v>533</v>
      </c>
      <c r="K48" s="17">
        <f t="shared" si="1"/>
        <v>696</v>
      </c>
      <c r="L48" s="18">
        <f t="shared" si="1"/>
        <v>792</v>
      </c>
      <c r="M48" s="17">
        <f t="shared" si="1"/>
        <v>4586</v>
      </c>
      <c r="N48" s="18">
        <f t="shared" si="1"/>
        <v>681</v>
      </c>
      <c r="O48" s="17">
        <f t="shared" si="1"/>
        <v>-40</v>
      </c>
      <c r="P48" s="18">
        <f t="shared" si="1"/>
        <v>213</v>
      </c>
      <c r="Q48" s="31">
        <f t="shared" si="0"/>
        <v>3167</v>
      </c>
    </row>
    <row r="49" spans="1:17" ht="15.75" customHeight="1">
      <c r="A49" s="159" t="s">
        <v>22</v>
      </c>
      <c r="B49" s="160"/>
      <c r="C49" s="18"/>
      <c r="D49" s="18"/>
      <c r="E49" s="47">
        <f>SUM(E18:E47)/F13</f>
        <v>7.5032211538461535</v>
      </c>
      <c r="F49" s="19">
        <f>SUM(F18:F47)/$F13</f>
        <v>12.076923076923077</v>
      </c>
      <c r="G49" s="60">
        <f>SUM(G18:G47)/$F13</f>
        <v>10.057692307692308</v>
      </c>
      <c r="H49" s="19">
        <f>SUM(H18:H47)/$F13</f>
        <v>24.384615384615383</v>
      </c>
      <c r="I49" s="19">
        <f aca="true" t="shared" si="2" ref="I49:P49">SUM(I18:I47)/$F13</f>
        <v>11.384615384615385</v>
      </c>
      <c r="J49" s="19">
        <f t="shared" si="2"/>
        <v>20.5</v>
      </c>
      <c r="K49" s="19">
        <f t="shared" si="2"/>
        <v>26.76923076923077</v>
      </c>
      <c r="L49" s="19">
        <f t="shared" si="2"/>
        <v>30.46153846153846</v>
      </c>
      <c r="M49" s="19">
        <f t="shared" si="2"/>
        <v>176.3846153846154</v>
      </c>
      <c r="N49" s="19">
        <f t="shared" si="2"/>
        <v>26.192307692307693</v>
      </c>
      <c r="O49" s="19">
        <f t="shared" si="2"/>
        <v>-1.5384615384615385</v>
      </c>
      <c r="P49" s="19">
        <f t="shared" si="2"/>
        <v>8.192307692307692</v>
      </c>
      <c r="Q49" s="19">
        <f>SUM(Q18:Q47)/$F13/6</f>
        <v>20.30128205128205</v>
      </c>
    </row>
    <row r="50" spans="1:19" ht="15">
      <c r="A50" s="20"/>
      <c r="B50" s="20" t="s">
        <v>14</v>
      </c>
      <c r="C50" s="20"/>
      <c r="D50" s="20"/>
      <c r="E50" s="27" t="s">
        <v>25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15">
      <c r="A51" s="20"/>
      <c r="B51" s="27" t="s">
        <v>15</v>
      </c>
      <c r="C51" s="20"/>
      <c r="D51" s="20"/>
      <c r="F51" s="20"/>
      <c r="G51" s="20"/>
      <c r="H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4" ht="15">
      <c r="B54" s="73"/>
    </row>
    <row r="56" ht="15">
      <c r="A56" s="20"/>
    </row>
  </sheetData>
  <sheetProtection selectLockedCells="1"/>
  <mergeCells count="23">
    <mergeCell ref="A1:S1"/>
    <mergeCell ref="A2:S2"/>
    <mergeCell ref="A3:S3"/>
    <mergeCell ref="J5:Q5"/>
    <mergeCell ref="P12:R12"/>
    <mergeCell ref="P8:R8"/>
    <mergeCell ref="P10:R10"/>
    <mergeCell ref="A15:A17"/>
    <mergeCell ref="B15:B17"/>
    <mergeCell ref="C15:C17"/>
    <mergeCell ref="D15:D17"/>
    <mergeCell ref="D6:F6"/>
    <mergeCell ref="A12:F12"/>
    <mergeCell ref="J13:Q13"/>
    <mergeCell ref="O16:P16"/>
    <mergeCell ref="Q16:Q17"/>
    <mergeCell ref="E15:Q15"/>
    <mergeCell ref="A49:B49"/>
    <mergeCell ref="K16:L16"/>
    <mergeCell ref="M16:N16"/>
    <mergeCell ref="I16:J16"/>
    <mergeCell ref="E16:F16"/>
    <mergeCell ref="G16:H16"/>
  </mergeCells>
  <conditionalFormatting sqref="K35">
    <cfRule type="cellIs" priority="1" dxfId="74" operator="equal" stopIfTrue="1">
      <formula>0</formula>
    </cfRule>
  </conditionalFormatting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orientation="landscape" paperSize="9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S56"/>
  <sheetViews>
    <sheetView view="pageBreakPreview" zoomScale="80" zoomScaleNormal="70" zoomScaleSheetLayoutView="80" zoomScalePageLayoutView="0" workbookViewId="0" topLeftCell="A1">
      <selection activeCell="A3" sqref="A3:S3"/>
    </sheetView>
  </sheetViews>
  <sheetFormatPr defaultColWidth="9.140625" defaultRowHeight="15"/>
  <cols>
    <col min="1" max="1" width="3.421875" style="0" customWidth="1"/>
    <col min="2" max="2" width="25.421875" style="0" customWidth="1"/>
    <col min="3" max="3" width="5.7109375" style="0" customWidth="1"/>
    <col min="4" max="4" width="8.7109375" style="0" customWidth="1"/>
    <col min="5" max="5" width="13.140625" style="0" customWidth="1"/>
    <col min="6" max="8" width="8.8515625" style="0" customWidth="1"/>
    <col min="9" max="9" width="9.28125" style="0" customWidth="1"/>
    <col min="11" max="11" width="8.8515625" style="0" customWidth="1"/>
    <col min="12" max="12" width="9.8515625" style="0" customWidth="1"/>
    <col min="13" max="14" width="9.421875" style="0" customWidth="1"/>
    <col min="15" max="15" width="10.28125" style="0" customWidth="1"/>
    <col min="16" max="16" width="9.421875" style="0" customWidth="1"/>
    <col min="17" max="17" width="9.28125" style="0" customWidth="1"/>
    <col min="18" max="18" width="10.28125" style="0" bestFit="1" customWidth="1"/>
    <col min="19" max="19" width="9.28125" style="0" customWidth="1"/>
  </cols>
  <sheetData>
    <row r="1" spans="1:19" ht="15.75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</row>
    <row r="2" spans="1:19" ht="15.75">
      <c r="A2" s="168" t="s">
        <v>53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</row>
    <row r="3" spans="1:19" ht="15.75">
      <c r="A3" s="168" t="s">
        <v>66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</row>
    <row r="4" spans="1:19" ht="15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.75">
      <c r="A5" s="26" t="s">
        <v>1</v>
      </c>
      <c r="B5" s="26"/>
      <c r="C5" s="26"/>
      <c r="D5" s="26"/>
      <c r="E5" s="26"/>
      <c r="F5" s="26"/>
      <c r="G5" s="26"/>
      <c r="H5" s="26"/>
      <c r="I5" s="25"/>
      <c r="J5" s="167" t="s">
        <v>2</v>
      </c>
      <c r="K5" s="167"/>
      <c r="L5" s="167"/>
      <c r="M5" s="167"/>
      <c r="N5" s="167"/>
      <c r="O5" s="167"/>
      <c r="P5" s="167"/>
      <c r="Q5" s="167"/>
      <c r="R5" s="27"/>
      <c r="S5" s="25"/>
    </row>
    <row r="6" spans="1:19" ht="15.75">
      <c r="A6" s="28" t="s">
        <v>26</v>
      </c>
      <c r="B6" s="26"/>
      <c r="C6" s="26"/>
      <c r="D6" s="166" t="s">
        <v>69</v>
      </c>
      <c r="E6" s="166"/>
      <c r="F6" s="166"/>
      <c r="G6" s="29"/>
      <c r="H6" s="29"/>
      <c r="I6" s="25"/>
      <c r="J6" s="28" t="s">
        <v>27</v>
      </c>
      <c r="K6" s="26"/>
      <c r="L6" s="26"/>
      <c r="M6" s="26"/>
      <c r="N6" s="26"/>
      <c r="O6" s="26"/>
      <c r="P6" s="26"/>
      <c r="Q6" s="26"/>
      <c r="R6" s="24">
        <f>F13/F10</f>
        <v>1</v>
      </c>
      <c r="S6" s="29"/>
    </row>
    <row r="7" spans="1:19" ht="15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5.75">
      <c r="A8" s="28" t="s">
        <v>17</v>
      </c>
      <c r="B8" s="26"/>
      <c r="C8" s="26"/>
      <c r="D8" s="26"/>
      <c r="E8" s="26"/>
      <c r="F8" s="97" t="s">
        <v>123</v>
      </c>
      <c r="G8" s="29"/>
      <c r="H8" s="29"/>
      <c r="I8" s="25"/>
      <c r="J8" s="28" t="s">
        <v>16</v>
      </c>
      <c r="K8" s="26"/>
      <c r="L8" s="26"/>
      <c r="M8" s="26"/>
      <c r="N8" s="26"/>
      <c r="O8" s="26"/>
      <c r="P8" s="166" t="s">
        <v>71</v>
      </c>
      <c r="Q8" s="166"/>
      <c r="R8" s="166"/>
      <c r="S8" s="25"/>
    </row>
    <row r="9" spans="1:19" ht="15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5"/>
      <c r="Q9" s="55"/>
      <c r="R9" s="55"/>
      <c r="S9" s="25"/>
    </row>
    <row r="10" spans="1:19" ht="15.75">
      <c r="A10" s="26" t="s">
        <v>23</v>
      </c>
      <c r="B10" s="26"/>
      <c r="C10" s="26"/>
      <c r="D10" s="26"/>
      <c r="E10" s="26"/>
      <c r="F10" s="56">
        <v>22</v>
      </c>
      <c r="G10" s="29"/>
      <c r="H10" s="29"/>
      <c r="I10" s="25"/>
      <c r="J10" s="28" t="s">
        <v>29</v>
      </c>
      <c r="K10" s="26"/>
      <c r="L10" s="26"/>
      <c r="M10" s="26"/>
      <c r="N10" s="26"/>
      <c r="O10" s="26"/>
      <c r="P10" s="166" t="s">
        <v>124</v>
      </c>
      <c r="Q10" s="166"/>
      <c r="R10" s="166"/>
      <c r="S10" s="25"/>
    </row>
    <row r="11" spans="1:19" ht="15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55"/>
      <c r="Q11" s="55"/>
      <c r="R11" s="55"/>
      <c r="S11" s="25"/>
    </row>
    <row r="12" spans="1:19" ht="15.75">
      <c r="A12" s="167" t="s">
        <v>3</v>
      </c>
      <c r="B12" s="167"/>
      <c r="C12" s="167"/>
      <c r="D12" s="167"/>
      <c r="E12" s="167"/>
      <c r="F12" s="167"/>
      <c r="G12" s="55"/>
      <c r="H12" s="55"/>
      <c r="I12" s="25"/>
      <c r="J12" s="28" t="s">
        <v>28</v>
      </c>
      <c r="K12" s="26"/>
      <c r="L12" s="26"/>
      <c r="M12" s="26"/>
      <c r="N12" s="26"/>
      <c r="O12" s="26"/>
      <c r="P12" s="166" t="s">
        <v>73</v>
      </c>
      <c r="Q12" s="166"/>
      <c r="R12" s="166"/>
      <c r="S12" s="25"/>
    </row>
    <row r="13" spans="1:19" ht="15.75">
      <c r="A13" s="26" t="s">
        <v>24</v>
      </c>
      <c r="B13" s="26"/>
      <c r="C13" s="26"/>
      <c r="D13" s="26"/>
      <c r="E13" s="26"/>
      <c r="F13" s="66">
        <v>22</v>
      </c>
      <c r="G13" s="57"/>
      <c r="H13" s="57"/>
      <c r="I13" s="25"/>
      <c r="J13" s="169"/>
      <c r="K13" s="167"/>
      <c r="L13" s="167"/>
      <c r="M13" s="167"/>
      <c r="N13" s="167"/>
      <c r="O13" s="167"/>
      <c r="P13" s="167"/>
      <c r="Q13" s="167"/>
      <c r="R13" s="26"/>
      <c r="S13" s="25"/>
    </row>
    <row r="14" spans="1:19" ht="1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</row>
    <row r="15" spans="1:17" ht="15" customHeight="1">
      <c r="A15" s="161" t="s">
        <v>4</v>
      </c>
      <c r="B15" s="161" t="s">
        <v>5</v>
      </c>
      <c r="C15" s="161" t="s">
        <v>50</v>
      </c>
      <c r="D15" s="161" t="s">
        <v>6</v>
      </c>
      <c r="E15" s="163" t="s">
        <v>7</v>
      </c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5"/>
    </row>
    <row r="16" spans="1:17" ht="39.75" customHeight="1">
      <c r="A16" s="161"/>
      <c r="B16" s="161"/>
      <c r="C16" s="161"/>
      <c r="D16" s="161"/>
      <c r="E16" s="161" t="s">
        <v>51</v>
      </c>
      <c r="F16" s="161"/>
      <c r="G16" s="161" t="s">
        <v>61</v>
      </c>
      <c r="H16" s="161"/>
      <c r="I16" s="161" t="s">
        <v>8</v>
      </c>
      <c r="J16" s="161"/>
      <c r="K16" s="161" t="s">
        <v>9</v>
      </c>
      <c r="L16" s="161"/>
      <c r="M16" s="161" t="s">
        <v>10</v>
      </c>
      <c r="N16" s="161"/>
      <c r="O16" s="161" t="s">
        <v>11</v>
      </c>
      <c r="P16" s="161"/>
      <c r="Q16" s="162" t="s">
        <v>32</v>
      </c>
    </row>
    <row r="17" spans="1:17" ht="15">
      <c r="A17" s="161"/>
      <c r="B17" s="161"/>
      <c r="C17" s="161"/>
      <c r="D17" s="161"/>
      <c r="E17" s="30" t="s">
        <v>12</v>
      </c>
      <c r="F17" s="30" t="s">
        <v>13</v>
      </c>
      <c r="G17" s="30" t="s">
        <v>12</v>
      </c>
      <c r="H17" s="30" t="s">
        <v>13</v>
      </c>
      <c r="I17" s="30" t="s">
        <v>12</v>
      </c>
      <c r="J17" s="30" t="s">
        <v>13</v>
      </c>
      <c r="K17" s="30" t="s">
        <v>12</v>
      </c>
      <c r="L17" s="30" t="s">
        <v>13</v>
      </c>
      <c r="M17" s="30" t="s">
        <v>12</v>
      </c>
      <c r="N17" s="30" t="s">
        <v>13</v>
      </c>
      <c r="O17" s="30" t="s">
        <v>12</v>
      </c>
      <c r="P17" s="30" t="s">
        <v>13</v>
      </c>
      <c r="Q17" s="161"/>
    </row>
    <row r="18" spans="1:17" ht="15">
      <c r="A18" s="67">
        <v>1</v>
      </c>
      <c r="B18" s="123" t="s">
        <v>100</v>
      </c>
      <c r="C18" s="2" t="s">
        <v>193</v>
      </c>
      <c r="D18" s="2">
        <v>16</v>
      </c>
      <c r="E18" s="94">
        <v>0.0033333333333333335</v>
      </c>
      <c r="F18" s="6">
        <v>11</v>
      </c>
      <c r="G18" s="58">
        <v>8.8</v>
      </c>
      <c r="H18" s="6">
        <v>38</v>
      </c>
      <c r="I18" s="7">
        <v>1</v>
      </c>
      <c r="J18" s="7">
        <v>1</v>
      </c>
      <c r="K18" s="6">
        <v>31</v>
      </c>
      <c r="L18" s="7">
        <v>34</v>
      </c>
      <c r="M18" s="6">
        <v>216</v>
      </c>
      <c r="N18" s="7">
        <v>31</v>
      </c>
      <c r="O18" s="6">
        <v>-6</v>
      </c>
      <c r="P18" s="7">
        <v>0</v>
      </c>
      <c r="Q18" s="31">
        <f>(F18+H18+J18+L18+N18+P18)</f>
        <v>115</v>
      </c>
    </row>
    <row r="19" spans="1:17" ht="15">
      <c r="A19" s="67">
        <v>2</v>
      </c>
      <c r="B19" s="123" t="s">
        <v>101</v>
      </c>
      <c r="C19" s="2" t="s">
        <v>193</v>
      </c>
      <c r="D19" s="2">
        <v>16</v>
      </c>
      <c r="E19" s="94">
        <v>15.002685185185186</v>
      </c>
      <c r="F19" s="6">
        <v>29</v>
      </c>
      <c r="G19" s="58">
        <v>7.6</v>
      </c>
      <c r="H19" s="6">
        <v>66</v>
      </c>
      <c r="I19" s="7">
        <v>11</v>
      </c>
      <c r="J19" s="7">
        <v>34</v>
      </c>
      <c r="K19" s="6">
        <v>35</v>
      </c>
      <c r="L19" s="7">
        <v>42</v>
      </c>
      <c r="M19" s="6">
        <v>260</v>
      </c>
      <c r="N19" s="7">
        <v>65</v>
      </c>
      <c r="O19" s="6">
        <v>8</v>
      </c>
      <c r="P19" s="7">
        <v>24</v>
      </c>
      <c r="Q19" s="31">
        <f aca="true" t="shared" si="0" ref="Q19:Q48">(F19+H19+J19+L19+N19+P19)</f>
        <v>260</v>
      </c>
    </row>
    <row r="20" spans="1:17" ht="15">
      <c r="A20" s="67">
        <v>3</v>
      </c>
      <c r="B20" s="124" t="s">
        <v>102</v>
      </c>
      <c r="C20" s="2" t="s">
        <v>193</v>
      </c>
      <c r="D20" s="2">
        <v>16</v>
      </c>
      <c r="E20" s="94">
        <v>15.00287037037037</v>
      </c>
      <c r="F20" s="6">
        <v>20</v>
      </c>
      <c r="G20" s="58">
        <v>12.7</v>
      </c>
      <c r="H20" s="6">
        <v>55</v>
      </c>
      <c r="I20" s="7">
        <v>12</v>
      </c>
      <c r="J20" s="7">
        <v>34</v>
      </c>
      <c r="K20" s="6">
        <v>34</v>
      </c>
      <c r="L20" s="7">
        <v>40</v>
      </c>
      <c r="M20" s="6">
        <v>240</v>
      </c>
      <c r="N20" s="7">
        <v>50</v>
      </c>
      <c r="O20" s="6">
        <v>-13</v>
      </c>
      <c r="P20" s="7">
        <v>0</v>
      </c>
      <c r="Q20" s="31">
        <f t="shared" si="0"/>
        <v>199</v>
      </c>
    </row>
    <row r="21" spans="1:17" ht="15">
      <c r="A21" s="67">
        <v>4</v>
      </c>
      <c r="B21" s="125" t="s">
        <v>103</v>
      </c>
      <c r="C21" s="2" t="s">
        <v>193</v>
      </c>
      <c r="D21" s="2">
        <v>16</v>
      </c>
      <c r="E21" s="94">
        <v>0.0033333333333333335</v>
      </c>
      <c r="F21" s="6">
        <v>11</v>
      </c>
      <c r="G21" s="58">
        <v>8.8</v>
      </c>
      <c r="H21" s="6">
        <v>38</v>
      </c>
      <c r="I21" s="7">
        <v>1</v>
      </c>
      <c r="J21" s="7">
        <v>1</v>
      </c>
      <c r="K21" s="6">
        <v>31</v>
      </c>
      <c r="L21" s="7">
        <v>34</v>
      </c>
      <c r="M21" s="6">
        <v>216</v>
      </c>
      <c r="N21" s="7">
        <v>31</v>
      </c>
      <c r="O21" s="6">
        <v>-6</v>
      </c>
      <c r="P21" s="7">
        <v>0</v>
      </c>
      <c r="Q21" s="31">
        <f t="shared" si="0"/>
        <v>115</v>
      </c>
    </row>
    <row r="22" spans="1:17" ht="15">
      <c r="A22" s="67">
        <v>5</v>
      </c>
      <c r="B22" s="128" t="s">
        <v>112</v>
      </c>
      <c r="C22" s="2" t="s">
        <v>193</v>
      </c>
      <c r="D22" s="2">
        <v>16</v>
      </c>
      <c r="E22" s="94">
        <v>0.003275462962962963</v>
      </c>
      <c r="F22" s="6">
        <v>12</v>
      </c>
      <c r="G22" s="58">
        <v>7.6</v>
      </c>
      <c r="H22" s="6">
        <v>65</v>
      </c>
      <c r="I22" s="7">
        <v>20</v>
      </c>
      <c r="J22" s="7">
        <v>63</v>
      </c>
      <c r="K22" s="6">
        <v>35</v>
      </c>
      <c r="L22" s="7">
        <v>42</v>
      </c>
      <c r="M22" s="6">
        <v>256</v>
      </c>
      <c r="N22" s="7">
        <v>63</v>
      </c>
      <c r="O22" s="6">
        <v>-2</v>
      </c>
      <c r="P22" s="7">
        <v>4</v>
      </c>
      <c r="Q22" s="31">
        <f t="shared" si="0"/>
        <v>249</v>
      </c>
    </row>
    <row r="23" spans="1:17" ht="15">
      <c r="A23" s="67">
        <v>6</v>
      </c>
      <c r="B23" s="127" t="s">
        <v>104</v>
      </c>
      <c r="C23" s="2" t="s">
        <v>193</v>
      </c>
      <c r="D23" s="2">
        <v>16</v>
      </c>
      <c r="E23" s="94">
        <v>15.0028125</v>
      </c>
      <c r="F23" s="6">
        <v>24</v>
      </c>
      <c r="G23" s="58">
        <v>9.8</v>
      </c>
      <c r="H23" s="6">
        <v>18</v>
      </c>
      <c r="I23" s="7">
        <v>2</v>
      </c>
      <c r="J23" s="7">
        <v>4</v>
      </c>
      <c r="K23" s="6">
        <v>31</v>
      </c>
      <c r="L23" s="7">
        <v>34</v>
      </c>
      <c r="M23" s="6">
        <v>225</v>
      </c>
      <c r="N23" s="7">
        <v>40</v>
      </c>
      <c r="O23" s="6">
        <v>-10</v>
      </c>
      <c r="P23" s="7">
        <v>0</v>
      </c>
      <c r="Q23" s="31">
        <f t="shared" si="0"/>
        <v>120</v>
      </c>
    </row>
    <row r="24" spans="1:17" ht="15">
      <c r="A24" s="67">
        <v>7</v>
      </c>
      <c r="B24" s="129" t="s">
        <v>111</v>
      </c>
      <c r="C24" s="2" t="s">
        <v>193</v>
      </c>
      <c r="D24" s="2">
        <v>16</v>
      </c>
      <c r="E24" s="94">
        <v>0.0033333333333333335</v>
      </c>
      <c r="F24" s="6">
        <v>11</v>
      </c>
      <c r="G24" s="58">
        <v>8.8</v>
      </c>
      <c r="H24" s="6">
        <v>38</v>
      </c>
      <c r="I24" s="7">
        <v>1</v>
      </c>
      <c r="J24" s="7">
        <v>1</v>
      </c>
      <c r="K24" s="6">
        <v>31</v>
      </c>
      <c r="L24" s="7">
        <v>34</v>
      </c>
      <c r="M24" s="6">
        <v>216</v>
      </c>
      <c r="N24" s="7">
        <v>31</v>
      </c>
      <c r="O24" s="6">
        <v>-6</v>
      </c>
      <c r="P24" s="7">
        <v>0</v>
      </c>
      <c r="Q24" s="31">
        <f t="shared" si="0"/>
        <v>115</v>
      </c>
    </row>
    <row r="25" spans="1:17" ht="15">
      <c r="A25" s="67">
        <v>8</v>
      </c>
      <c r="B25" s="114" t="s">
        <v>106</v>
      </c>
      <c r="C25" s="2" t="s">
        <v>216</v>
      </c>
      <c r="D25" s="2">
        <v>16</v>
      </c>
      <c r="E25" s="94">
        <v>15.00392361111111</v>
      </c>
      <c r="F25" s="4">
        <v>16</v>
      </c>
      <c r="G25" s="58">
        <v>11.2</v>
      </c>
      <c r="H25" s="4">
        <v>14</v>
      </c>
      <c r="I25" s="5">
        <v>30</v>
      </c>
      <c r="J25" s="5">
        <v>47</v>
      </c>
      <c r="K25" s="4">
        <v>28</v>
      </c>
      <c r="L25" s="5">
        <v>35</v>
      </c>
      <c r="M25" s="4">
        <v>172</v>
      </c>
      <c r="N25" s="5">
        <v>24</v>
      </c>
      <c r="O25" s="4">
        <v>1</v>
      </c>
      <c r="P25" s="5">
        <v>5</v>
      </c>
      <c r="Q25" s="31">
        <f t="shared" si="0"/>
        <v>141</v>
      </c>
    </row>
    <row r="26" spans="1:17" ht="15">
      <c r="A26" s="67">
        <v>9</v>
      </c>
      <c r="B26" s="127" t="s">
        <v>105</v>
      </c>
      <c r="C26" s="2" t="s">
        <v>216</v>
      </c>
      <c r="D26" s="2">
        <v>16</v>
      </c>
      <c r="E26" s="94">
        <v>15.003935185185185</v>
      </c>
      <c r="F26" s="6">
        <v>9</v>
      </c>
      <c r="G26" s="58">
        <v>10.7</v>
      </c>
      <c r="H26" s="6">
        <v>19</v>
      </c>
      <c r="I26" s="7">
        <v>21</v>
      </c>
      <c r="J26" s="7">
        <v>28</v>
      </c>
      <c r="K26" s="6">
        <v>28</v>
      </c>
      <c r="L26" s="7">
        <v>35</v>
      </c>
      <c r="M26" s="6">
        <v>140</v>
      </c>
      <c r="N26" s="7">
        <v>9</v>
      </c>
      <c r="O26" s="6">
        <v>-7</v>
      </c>
      <c r="P26" s="7">
        <v>0</v>
      </c>
      <c r="Q26" s="31">
        <f t="shared" si="0"/>
        <v>100</v>
      </c>
    </row>
    <row r="27" spans="1:17" ht="15">
      <c r="A27" s="67">
        <v>10</v>
      </c>
      <c r="B27" s="128" t="s">
        <v>107</v>
      </c>
      <c r="C27" s="2" t="s">
        <v>216</v>
      </c>
      <c r="D27" s="2">
        <v>16</v>
      </c>
      <c r="E27" s="94">
        <v>15.00392361111111</v>
      </c>
      <c r="F27" s="4">
        <v>16</v>
      </c>
      <c r="G27" s="58">
        <v>11.2</v>
      </c>
      <c r="H27" s="4">
        <v>14</v>
      </c>
      <c r="I27" s="5">
        <v>30</v>
      </c>
      <c r="J27" s="5">
        <v>47</v>
      </c>
      <c r="K27" s="4">
        <v>28</v>
      </c>
      <c r="L27" s="5">
        <v>35</v>
      </c>
      <c r="M27" s="4">
        <v>172</v>
      </c>
      <c r="N27" s="5">
        <v>24</v>
      </c>
      <c r="O27" s="4">
        <v>1</v>
      </c>
      <c r="P27" s="5">
        <v>5</v>
      </c>
      <c r="Q27" s="31">
        <f t="shared" si="0"/>
        <v>141</v>
      </c>
    </row>
    <row r="28" spans="1:17" ht="15">
      <c r="A28" s="67">
        <v>11</v>
      </c>
      <c r="B28" s="123" t="s">
        <v>108</v>
      </c>
      <c r="C28" s="2" t="s">
        <v>216</v>
      </c>
      <c r="D28" s="2">
        <v>16</v>
      </c>
      <c r="E28" s="94">
        <v>0</v>
      </c>
      <c r="F28" s="4">
        <v>16</v>
      </c>
      <c r="G28" s="58">
        <v>11.2</v>
      </c>
      <c r="H28" s="4">
        <v>14</v>
      </c>
      <c r="I28" s="5">
        <v>30</v>
      </c>
      <c r="J28" s="5">
        <v>47</v>
      </c>
      <c r="K28" s="4">
        <v>28</v>
      </c>
      <c r="L28" s="5">
        <v>35</v>
      </c>
      <c r="M28" s="4">
        <v>172</v>
      </c>
      <c r="N28" s="5">
        <v>24</v>
      </c>
      <c r="O28" s="4">
        <v>1</v>
      </c>
      <c r="P28" s="5">
        <v>5</v>
      </c>
      <c r="Q28" s="31">
        <f t="shared" si="0"/>
        <v>141</v>
      </c>
    </row>
    <row r="29" spans="1:17" ht="15">
      <c r="A29" s="67">
        <v>12</v>
      </c>
      <c r="B29" s="126" t="s">
        <v>109</v>
      </c>
      <c r="C29" s="2" t="s">
        <v>216</v>
      </c>
      <c r="D29" s="2">
        <v>16</v>
      </c>
      <c r="E29" s="94">
        <v>15.003981481481482</v>
      </c>
      <c r="F29" s="6">
        <v>8</v>
      </c>
      <c r="G29" s="58">
        <v>13</v>
      </c>
      <c r="H29" s="6">
        <v>0</v>
      </c>
      <c r="I29" s="7">
        <v>30</v>
      </c>
      <c r="J29" s="7">
        <v>47</v>
      </c>
      <c r="K29" s="6">
        <v>26</v>
      </c>
      <c r="L29" s="7">
        <v>29</v>
      </c>
      <c r="M29" s="6">
        <v>120</v>
      </c>
      <c r="N29" s="7">
        <v>2</v>
      </c>
      <c r="O29" s="6">
        <v>8</v>
      </c>
      <c r="P29" s="7">
        <v>16</v>
      </c>
      <c r="Q29" s="31">
        <f t="shared" si="0"/>
        <v>102</v>
      </c>
    </row>
    <row r="30" spans="1:17" ht="15">
      <c r="A30" s="67">
        <v>13</v>
      </c>
      <c r="B30" s="130" t="s">
        <v>110</v>
      </c>
      <c r="C30" s="2" t="s">
        <v>216</v>
      </c>
      <c r="D30" s="2">
        <v>16</v>
      </c>
      <c r="E30" s="94">
        <v>15.004050925925926</v>
      </c>
      <c r="F30" s="6">
        <v>6</v>
      </c>
      <c r="G30" s="58">
        <v>11.3</v>
      </c>
      <c r="H30" s="6">
        <v>13</v>
      </c>
      <c r="I30" s="7">
        <v>10</v>
      </c>
      <c r="J30" s="7">
        <v>8</v>
      </c>
      <c r="K30" s="6">
        <v>23</v>
      </c>
      <c r="L30" s="7">
        <v>23</v>
      </c>
      <c r="M30" s="6">
        <v>135</v>
      </c>
      <c r="N30" s="7">
        <v>7</v>
      </c>
      <c r="O30" s="6">
        <v>13</v>
      </c>
      <c r="P30" s="7">
        <v>26</v>
      </c>
      <c r="Q30" s="31">
        <f t="shared" si="0"/>
        <v>83</v>
      </c>
    </row>
    <row r="31" spans="1:17" ht="15">
      <c r="A31" s="68">
        <v>14</v>
      </c>
      <c r="B31" s="130" t="s">
        <v>117</v>
      </c>
      <c r="C31" s="2" t="s">
        <v>216</v>
      </c>
      <c r="D31" s="2">
        <v>16</v>
      </c>
      <c r="E31" s="94">
        <v>15.00392361111111</v>
      </c>
      <c r="F31" s="4">
        <v>16</v>
      </c>
      <c r="G31" s="58">
        <v>11.2</v>
      </c>
      <c r="H31" s="4">
        <v>14</v>
      </c>
      <c r="I31" s="5">
        <v>30</v>
      </c>
      <c r="J31" s="5">
        <v>47</v>
      </c>
      <c r="K31" s="4">
        <v>28</v>
      </c>
      <c r="L31" s="5">
        <v>35</v>
      </c>
      <c r="M31" s="4">
        <v>172</v>
      </c>
      <c r="N31" s="5">
        <v>24</v>
      </c>
      <c r="O31" s="4">
        <v>1</v>
      </c>
      <c r="P31" s="5">
        <v>5</v>
      </c>
      <c r="Q31" s="31">
        <f t="shared" si="0"/>
        <v>141</v>
      </c>
    </row>
    <row r="32" spans="1:17" ht="15">
      <c r="A32" s="68">
        <v>15</v>
      </c>
      <c r="B32" s="130" t="s">
        <v>116</v>
      </c>
      <c r="C32" s="2" t="s">
        <v>216</v>
      </c>
      <c r="D32" s="2">
        <v>16</v>
      </c>
      <c r="E32" s="94">
        <v>15.003935185185185</v>
      </c>
      <c r="F32" s="6">
        <v>9</v>
      </c>
      <c r="G32" s="58">
        <v>10.7</v>
      </c>
      <c r="H32" s="6">
        <v>19</v>
      </c>
      <c r="I32" s="7">
        <v>21</v>
      </c>
      <c r="J32" s="7">
        <v>28</v>
      </c>
      <c r="K32" s="6">
        <v>28</v>
      </c>
      <c r="L32" s="7">
        <v>35</v>
      </c>
      <c r="M32" s="6">
        <v>140</v>
      </c>
      <c r="N32" s="7">
        <v>9</v>
      </c>
      <c r="O32" s="6">
        <v>-7</v>
      </c>
      <c r="P32" s="7">
        <v>0</v>
      </c>
      <c r="Q32" s="31">
        <f t="shared" si="0"/>
        <v>100</v>
      </c>
    </row>
    <row r="33" spans="1:17" ht="15">
      <c r="A33" s="68">
        <v>16</v>
      </c>
      <c r="B33" s="125" t="s">
        <v>113</v>
      </c>
      <c r="C33" s="2" t="s">
        <v>216</v>
      </c>
      <c r="D33" s="2">
        <v>16</v>
      </c>
      <c r="E33" s="94">
        <v>15.003981481481482</v>
      </c>
      <c r="F33" s="6">
        <v>8</v>
      </c>
      <c r="G33" s="58">
        <v>13</v>
      </c>
      <c r="H33" s="6">
        <v>0</v>
      </c>
      <c r="I33" s="7">
        <v>30</v>
      </c>
      <c r="J33" s="7">
        <v>47</v>
      </c>
      <c r="K33" s="6">
        <v>26</v>
      </c>
      <c r="L33" s="7">
        <v>29</v>
      </c>
      <c r="M33" s="6">
        <v>120</v>
      </c>
      <c r="N33" s="7">
        <v>2</v>
      </c>
      <c r="O33" s="6">
        <v>8</v>
      </c>
      <c r="P33" s="7">
        <v>16</v>
      </c>
      <c r="Q33" s="31">
        <f t="shared" si="0"/>
        <v>102</v>
      </c>
    </row>
    <row r="34" spans="1:17" ht="15">
      <c r="A34" s="68">
        <v>17</v>
      </c>
      <c r="B34" s="126" t="s">
        <v>114</v>
      </c>
      <c r="C34" s="2" t="s">
        <v>216</v>
      </c>
      <c r="D34" s="2">
        <v>16</v>
      </c>
      <c r="E34" s="94">
        <v>15.00392361111111</v>
      </c>
      <c r="F34" s="4">
        <v>16</v>
      </c>
      <c r="G34" s="58">
        <v>11.2</v>
      </c>
      <c r="H34" s="4">
        <v>14</v>
      </c>
      <c r="I34" s="5">
        <v>30</v>
      </c>
      <c r="J34" s="5">
        <v>47</v>
      </c>
      <c r="K34" s="4">
        <v>28</v>
      </c>
      <c r="L34" s="5">
        <v>35</v>
      </c>
      <c r="M34" s="4">
        <v>172</v>
      </c>
      <c r="N34" s="5">
        <v>24</v>
      </c>
      <c r="O34" s="4">
        <v>1</v>
      </c>
      <c r="P34" s="5">
        <v>5</v>
      </c>
      <c r="Q34" s="31">
        <f t="shared" si="0"/>
        <v>141</v>
      </c>
    </row>
    <row r="35" spans="1:17" ht="15">
      <c r="A35" s="68">
        <v>18</v>
      </c>
      <c r="B35" s="131" t="s">
        <v>115</v>
      </c>
      <c r="C35" s="2" t="s">
        <v>216</v>
      </c>
      <c r="D35" s="2">
        <v>16</v>
      </c>
      <c r="E35" s="94">
        <v>0.003587962962962963</v>
      </c>
      <c r="F35" s="6">
        <v>17</v>
      </c>
      <c r="G35" s="58">
        <v>10</v>
      </c>
      <c r="H35" s="6">
        <v>20</v>
      </c>
      <c r="I35" s="7">
        <v>32</v>
      </c>
      <c r="J35" s="7">
        <v>52</v>
      </c>
      <c r="K35" s="6">
        <v>28</v>
      </c>
      <c r="L35" s="7">
        <v>35</v>
      </c>
      <c r="M35" s="6">
        <v>166</v>
      </c>
      <c r="N35" s="7">
        <v>21</v>
      </c>
      <c r="O35" s="6">
        <v>23</v>
      </c>
      <c r="P35" s="7">
        <v>54</v>
      </c>
      <c r="Q35" s="31">
        <f t="shared" si="0"/>
        <v>199</v>
      </c>
    </row>
    <row r="36" spans="1:17" ht="15">
      <c r="A36" s="68">
        <v>19</v>
      </c>
      <c r="B36" s="130" t="s">
        <v>119</v>
      </c>
      <c r="C36" s="2" t="s">
        <v>216</v>
      </c>
      <c r="D36" s="2">
        <v>16</v>
      </c>
      <c r="E36" s="94">
        <v>15.003935185185185</v>
      </c>
      <c r="F36" s="6">
        <v>9</v>
      </c>
      <c r="G36" s="58">
        <v>10.7</v>
      </c>
      <c r="H36" s="6">
        <v>19</v>
      </c>
      <c r="I36" s="7">
        <v>21</v>
      </c>
      <c r="J36" s="7">
        <v>28</v>
      </c>
      <c r="K36" s="6">
        <v>28</v>
      </c>
      <c r="L36" s="7">
        <v>35</v>
      </c>
      <c r="M36" s="6">
        <v>140</v>
      </c>
      <c r="N36" s="7">
        <v>9</v>
      </c>
      <c r="O36" s="6">
        <v>-7</v>
      </c>
      <c r="P36" s="7">
        <v>0</v>
      </c>
      <c r="Q36" s="31">
        <f t="shared" si="0"/>
        <v>100</v>
      </c>
    </row>
    <row r="37" spans="1:17" ht="15">
      <c r="A37" s="68">
        <v>20</v>
      </c>
      <c r="B37" s="130" t="s">
        <v>118</v>
      </c>
      <c r="C37" s="2" t="s">
        <v>216</v>
      </c>
      <c r="D37" s="2">
        <v>16</v>
      </c>
      <c r="E37" s="94">
        <v>15.003032407407407</v>
      </c>
      <c r="F37" s="6">
        <v>33</v>
      </c>
      <c r="G37" s="58">
        <v>9.9</v>
      </c>
      <c r="H37" s="6">
        <v>33</v>
      </c>
      <c r="I37" s="7">
        <v>10</v>
      </c>
      <c r="J37" s="7">
        <v>8</v>
      </c>
      <c r="K37" s="6">
        <v>30</v>
      </c>
      <c r="L37" s="7">
        <v>41</v>
      </c>
      <c r="M37" s="4">
        <v>188</v>
      </c>
      <c r="N37" s="7">
        <v>32</v>
      </c>
      <c r="O37" s="6">
        <v>36</v>
      </c>
      <c r="P37" s="7">
        <v>70</v>
      </c>
      <c r="Q37" s="31">
        <f t="shared" si="0"/>
        <v>217</v>
      </c>
    </row>
    <row r="38" spans="1:17" ht="15">
      <c r="A38" s="68">
        <v>21</v>
      </c>
      <c r="B38" s="132" t="s">
        <v>120</v>
      </c>
      <c r="C38" s="2" t="s">
        <v>216</v>
      </c>
      <c r="D38" s="2">
        <v>16</v>
      </c>
      <c r="E38" s="94">
        <v>15.003935185185185</v>
      </c>
      <c r="F38" s="6">
        <v>9</v>
      </c>
      <c r="G38" s="58">
        <v>10.7</v>
      </c>
      <c r="H38" s="6">
        <v>19</v>
      </c>
      <c r="I38" s="7">
        <v>21</v>
      </c>
      <c r="J38" s="7">
        <v>28</v>
      </c>
      <c r="K38" s="6">
        <v>28</v>
      </c>
      <c r="L38" s="7">
        <v>35</v>
      </c>
      <c r="M38" s="6">
        <v>140</v>
      </c>
      <c r="N38" s="7">
        <v>9</v>
      </c>
      <c r="O38" s="6">
        <v>-7</v>
      </c>
      <c r="P38" s="7">
        <v>0</v>
      </c>
      <c r="Q38" s="31">
        <f>(F38+H38+J38+L38+N38+P38)</f>
        <v>100</v>
      </c>
    </row>
    <row r="39" spans="1:17" ht="15">
      <c r="A39" s="68">
        <v>22</v>
      </c>
      <c r="B39" s="133" t="s">
        <v>121</v>
      </c>
      <c r="C39" s="2" t="s">
        <v>216</v>
      </c>
      <c r="D39" s="2">
        <v>16</v>
      </c>
      <c r="E39" s="94">
        <v>15.003981481481482</v>
      </c>
      <c r="F39" s="6">
        <v>8</v>
      </c>
      <c r="G39" s="58">
        <v>13</v>
      </c>
      <c r="H39" s="6">
        <v>0</v>
      </c>
      <c r="I39" s="7">
        <v>30</v>
      </c>
      <c r="J39" s="7">
        <v>47</v>
      </c>
      <c r="K39" s="6">
        <v>26</v>
      </c>
      <c r="L39" s="7">
        <v>29</v>
      </c>
      <c r="M39" s="6">
        <v>120</v>
      </c>
      <c r="N39" s="7">
        <v>2</v>
      </c>
      <c r="O39" s="6">
        <v>8</v>
      </c>
      <c r="P39" s="7">
        <v>16</v>
      </c>
      <c r="Q39" s="31">
        <f>(F39+H39+J39+L39+N39+P39)</f>
        <v>102</v>
      </c>
    </row>
    <row r="40" spans="1:17" ht="15">
      <c r="A40" s="68">
        <v>23</v>
      </c>
      <c r="B40" s="42"/>
      <c r="C40" s="2"/>
      <c r="D40" s="9"/>
      <c r="E40" s="94"/>
      <c r="F40" s="6"/>
      <c r="G40" s="58"/>
      <c r="H40" s="6"/>
      <c r="I40" s="7"/>
      <c r="J40" s="7"/>
      <c r="K40" s="6"/>
      <c r="L40" s="7"/>
      <c r="M40" s="6"/>
      <c r="N40" s="7"/>
      <c r="O40" s="6"/>
      <c r="P40" s="7"/>
      <c r="Q40" s="31">
        <f t="shared" si="0"/>
        <v>0</v>
      </c>
    </row>
    <row r="41" spans="1:17" ht="15">
      <c r="A41" s="68">
        <v>24</v>
      </c>
      <c r="B41" s="42"/>
      <c r="C41" s="2"/>
      <c r="D41" s="9"/>
      <c r="E41" s="94"/>
      <c r="F41" s="6"/>
      <c r="G41" s="58"/>
      <c r="H41" s="6"/>
      <c r="I41" s="7"/>
      <c r="J41" s="7"/>
      <c r="K41" s="6"/>
      <c r="L41" s="7"/>
      <c r="M41" s="6"/>
      <c r="N41" s="7"/>
      <c r="O41" s="6"/>
      <c r="P41" s="7"/>
      <c r="Q41" s="31">
        <f t="shared" si="0"/>
        <v>0</v>
      </c>
    </row>
    <row r="42" spans="1:17" ht="15">
      <c r="A42" s="68"/>
      <c r="B42" s="42"/>
      <c r="C42" s="45"/>
      <c r="D42" s="3"/>
      <c r="E42" s="94"/>
      <c r="F42" s="6"/>
      <c r="G42" s="58"/>
      <c r="H42" s="6"/>
      <c r="I42" s="7"/>
      <c r="J42" s="7"/>
      <c r="K42" s="6"/>
      <c r="L42" s="7"/>
      <c r="M42" s="6"/>
      <c r="N42" s="7"/>
      <c r="O42" s="6"/>
      <c r="P42" s="7"/>
      <c r="Q42" s="31">
        <f t="shared" si="0"/>
        <v>0</v>
      </c>
    </row>
    <row r="43" spans="1:17" ht="15">
      <c r="A43" s="68"/>
      <c r="B43" s="12"/>
      <c r="C43" s="45"/>
      <c r="D43" s="9"/>
      <c r="E43" s="94"/>
      <c r="F43" s="6"/>
      <c r="G43" s="58"/>
      <c r="H43" s="6"/>
      <c r="I43" s="7"/>
      <c r="J43" s="7"/>
      <c r="K43" s="6"/>
      <c r="L43" s="7"/>
      <c r="M43" s="6"/>
      <c r="N43" s="7"/>
      <c r="O43" s="6"/>
      <c r="P43" s="7"/>
      <c r="Q43" s="31">
        <f t="shared" si="0"/>
        <v>0</v>
      </c>
    </row>
    <row r="44" spans="1:17" ht="15">
      <c r="A44" s="71"/>
      <c r="B44" s="13"/>
      <c r="C44" s="46"/>
      <c r="D44" s="9"/>
      <c r="E44" s="94"/>
      <c r="F44" s="6"/>
      <c r="G44" s="58"/>
      <c r="H44" s="6"/>
      <c r="I44" s="7"/>
      <c r="J44" s="7"/>
      <c r="K44" s="6"/>
      <c r="L44" s="7"/>
      <c r="M44" s="6"/>
      <c r="N44" s="7"/>
      <c r="O44" s="6"/>
      <c r="P44" s="7"/>
      <c r="Q44" s="31">
        <f t="shared" si="0"/>
        <v>0</v>
      </c>
    </row>
    <row r="45" spans="1:17" ht="15.75" customHeight="1">
      <c r="A45" s="68"/>
      <c r="B45" s="12"/>
      <c r="C45" s="45"/>
      <c r="D45" s="10"/>
      <c r="E45" s="94"/>
      <c r="F45" s="6"/>
      <c r="G45" s="58"/>
      <c r="H45" s="6"/>
      <c r="I45" s="7"/>
      <c r="J45" s="7"/>
      <c r="K45" s="6"/>
      <c r="L45" s="7"/>
      <c r="M45" s="6"/>
      <c r="N45" s="7"/>
      <c r="O45" s="6"/>
      <c r="P45" s="7"/>
      <c r="Q45" s="31">
        <f t="shared" si="0"/>
        <v>0</v>
      </c>
    </row>
    <row r="46" spans="1:17" ht="15">
      <c r="A46" s="68"/>
      <c r="B46" s="12"/>
      <c r="C46" s="45"/>
      <c r="D46" s="10"/>
      <c r="E46" s="94"/>
      <c r="F46" s="6"/>
      <c r="G46" s="58"/>
      <c r="H46" s="6"/>
      <c r="I46" s="7"/>
      <c r="J46" s="7"/>
      <c r="K46" s="6"/>
      <c r="L46" s="7"/>
      <c r="M46" s="6"/>
      <c r="N46" s="7"/>
      <c r="O46" s="6"/>
      <c r="P46" s="7"/>
      <c r="Q46" s="31">
        <f t="shared" si="0"/>
        <v>0</v>
      </c>
    </row>
    <row r="47" spans="1:17" ht="15">
      <c r="A47" s="68"/>
      <c r="B47" s="12"/>
      <c r="C47" s="46"/>
      <c r="D47" s="10"/>
      <c r="E47" s="94"/>
      <c r="F47" s="6"/>
      <c r="G47" s="58"/>
      <c r="H47" s="6"/>
      <c r="I47" s="7"/>
      <c r="J47" s="7"/>
      <c r="K47" s="6"/>
      <c r="L47" s="7"/>
      <c r="M47" s="6"/>
      <c r="N47" s="7"/>
      <c r="O47" s="6"/>
      <c r="P47" s="7"/>
      <c r="Q47" s="31">
        <f t="shared" si="0"/>
        <v>0</v>
      </c>
    </row>
    <row r="48" spans="1:17" ht="15">
      <c r="A48" s="32"/>
      <c r="B48" s="21" t="s">
        <v>33</v>
      </c>
      <c r="C48" s="69"/>
      <c r="D48" s="70"/>
      <c r="E48" s="95">
        <f>SUM(E18:E47)</f>
        <v>240.0756944444444</v>
      </c>
      <c r="F48" s="17">
        <f aca="true" t="shared" si="1" ref="F48:P48">SUM(F18:F47)</f>
        <v>314</v>
      </c>
      <c r="G48" s="59">
        <f t="shared" si="1"/>
        <v>233.09999999999997</v>
      </c>
      <c r="H48" s="17">
        <f>SUM(H18:H47)</f>
        <v>530</v>
      </c>
      <c r="I48" s="18">
        <f t="shared" si="1"/>
        <v>424</v>
      </c>
      <c r="J48" s="18">
        <f t="shared" si="1"/>
        <v>694</v>
      </c>
      <c r="K48" s="17">
        <f t="shared" si="1"/>
        <v>639</v>
      </c>
      <c r="L48" s="18">
        <f t="shared" si="1"/>
        <v>761</v>
      </c>
      <c r="M48" s="17">
        <f t="shared" si="1"/>
        <v>3898</v>
      </c>
      <c r="N48" s="18">
        <f t="shared" si="1"/>
        <v>533</v>
      </c>
      <c r="O48" s="17">
        <f t="shared" si="1"/>
        <v>38</v>
      </c>
      <c r="P48" s="18">
        <f t="shared" si="1"/>
        <v>251</v>
      </c>
      <c r="Q48" s="31">
        <f t="shared" si="0"/>
        <v>3083</v>
      </c>
    </row>
    <row r="49" spans="1:17" ht="15.75" customHeight="1">
      <c r="A49" s="159" t="s">
        <v>22</v>
      </c>
      <c r="B49" s="160"/>
      <c r="C49" s="18"/>
      <c r="D49" s="18"/>
      <c r="E49" s="47">
        <f>SUM(E18:E47)/F13</f>
        <v>10.912531565656563</v>
      </c>
      <c r="F49" s="19">
        <f>SUM(F18:F47)/$F13</f>
        <v>14.272727272727273</v>
      </c>
      <c r="G49" s="60">
        <f>SUM(G18:G47)/$F13</f>
        <v>10.595454545454544</v>
      </c>
      <c r="H49" s="19">
        <f>SUM(H18:H47)/$F13</f>
        <v>24.09090909090909</v>
      </c>
      <c r="I49" s="19">
        <f aca="true" t="shared" si="2" ref="I49:P49">SUM(I18:I47)/$F13</f>
        <v>19.272727272727273</v>
      </c>
      <c r="J49" s="19">
        <f t="shared" si="2"/>
        <v>31.545454545454547</v>
      </c>
      <c r="K49" s="19">
        <f t="shared" si="2"/>
        <v>29.045454545454547</v>
      </c>
      <c r="L49" s="19">
        <f t="shared" si="2"/>
        <v>34.59090909090909</v>
      </c>
      <c r="M49" s="19">
        <f t="shared" si="2"/>
        <v>177.1818181818182</v>
      </c>
      <c r="N49" s="19">
        <f t="shared" si="2"/>
        <v>24.227272727272727</v>
      </c>
      <c r="O49" s="19">
        <f t="shared" si="2"/>
        <v>1.7272727272727273</v>
      </c>
      <c r="P49" s="19">
        <f t="shared" si="2"/>
        <v>11.409090909090908</v>
      </c>
      <c r="Q49" s="19">
        <f>SUM(Q18:Q47)/$F13/6</f>
        <v>23.356060606060606</v>
      </c>
    </row>
    <row r="50" spans="1:19" ht="15">
      <c r="A50" s="20"/>
      <c r="B50" s="20" t="s">
        <v>14</v>
      </c>
      <c r="C50" s="20"/>
      <c r="D50" s="20"/>
      <c r="E50" s="27" t="s">
        <v>25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15">
      <c r="A51" s="20"/>
      <c r="B51" s="27" t="s">
        <v>15</v>
      </c>
      <c r="C51" s="20"/>
      <c r="D51" s="20"/>
      <c r="F51" s="20"/>
      <c r="G51" s="20"/>
      <c r="H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4" ht="15">
      <c r="B54" s="14"/>
    </row>
    <row r="56" ht="15">
      <c r="A56" s="20"/>
    </row>
  </sheetData>
  <sheetProtection selectLockedCells="1"/>
  <mergeCells count="23">
    <mergeCell ref="A1:S1"/>
    <mergeCell ref="A2:S2"/>
    <mergeCell ref="A3:S3"/>
    <mergeCell ref="J5:Q5"/>
    <mergeCell ref="D6:F6"/>
    <mergeCell ref="A12:F12"/>
    <mergeCell ref="D15:D17"/>
    <mergeCell ref="Q16:Q17"/>
    <mergeCell ref="M16:N16"/>
    <mergeCell ref="P8:R8"/>
    <mergeCell ref="P10:R10"/>
    <mergeCell ref="P12:R12"/>
    <mergeCell ref="J13:Q13"/>
    <mergeCell ref="A49:B49"/>
    <mergeCell ref="K16:L16"/>
    <mergeCell ref="O16:P16"/>
    <mergeCell ref="I16:J16"/>
    <mergeCell ref="C15:C17"/>
    <mergeCell ref="A15:A17"/>
    <mergeCell ref="B15:B17"/>
    <mergeCell ref="E16:F16"/>
    <mergeCell ref="G16:H16"/>
    <mergeCell ref="E15:Q15"/>
  </mergeCells>
  <conditionalFormatting sqref="K30">
    <cfRule type="cellIs" priority="1" dxfId="74" operator="equal" stopIfTrue="1">
      <formula>0</formula>
    </cfRule>
  </conditionalFormatting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orientation="landscape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S56"/>
  <sheetViews>
    <sheetView view="pageBreakPreview" zoomScale="80" zoomScaleNormal="70" zoomScaleSheetLayoutView="80" zoomScalePageLayoutView="0" workbookViewId="0" topLeftCell="A1">
      <selection activeCell="R7" sqref="R7"/>
    </sheetView>
  </sheetViews>
  <sheetFormatPr defaultColWidth="9.140625" defaultRowHeight="15"/>
  <cols>
    <col min="1" max="1" width="3.421875" style="0" customWidth="1"/>
    <col min="2" max="2" width="25.421875" style="0" customWidth="1"/>
    <col min="3" max="3" width="5.7109375" style="0" customWidth="1"/>
    <col min="4" max="4" width="8.7109375" style="0" customWidth="1"/>
    <col min="5" max="5" width="13.140625" style="0" customWidth="1"/>
    <col min="6" max="8" width="8.8515625" style="0" customWidth="1"/>
    <col min="9" max="9" width="9.28125" style="0" customWidth="1"/>
    <col min="11" max="11" width="8.8515625" style="0" customWidth="1"/>
    <col min="12" max="12" width="9.8515625" style="0" customWidth="1"/>
    <col min="13" max="14" width="9.421875" style="0" customWidth="1"/>
    <col min="15" max="15" width="10.28125" style="0" customWidth="1"/>
    <col min="16" max="16" width="9.421875" style="0" customWidth="1"/>
    <col min="17" max="17" width="9.00390625" style="0" customWidth="1"/>
    <col min="18" max="18" width="10.28125" style="0" bestFit="1" customWidth="1"/>
    <col min="19" max="19" width="9.28125" style="0" customWidth="1"/>
  </cols>
  <sheetData>
    <row r="1" spans="1:19" ht="15.75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</row>
    <row r="2" spans="1:19" ht="15.75">
      <c r="A2" s="168" t="s">
        <v>53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</row>
    <row r="3" spans="1:19" ht="15.75">
      <c r="A3" s="168" t="s">
        <v>67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</row>
    <row r="4" spans="1:19" ht="15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.75">
      <c r="A5" s="26" t="s">
        <v>1</v>
      </c>
      <c r="B5" s="26"/>
      <c r="C5" s="26"/>
      <c r="D5" s="26"/>
      <c r="E5" s="26"/>
      <c r="F5" s="26"/>
      <c r="G5" s="26"/>
      <c r="H5" s="26"/>
      <c r="I5" s="25"/>
      <c r="J5" s="167" t="s">
        <v>2</v>
      </c>
      <c r="K5" s="167"/>
      <c r="L5" s="167"/>
      <c r="M5" s="167"/>
      <c r="N5" s="167"/>
      <c r="O5" s="167"/>
      <c r="P5" s="167"/>
      <c r="Q5" s="167"/>
      <c r="R5" s="27"/>
      <c r="S5" s="25"/>
    </row>
    <row r="6" spans="1:19" ht="15.75">
      <c r="A6" s="28" t="s">
        <v>26</v>
      </c>
      <c r="B6" s="26"/>
      <c r="C6" s="26"/>
      <c r="D6" s="166" t="s">
        <v>69</v>
      </c>
      <c r="E6" s="166"/>
      <c r="F6" s="166"/>
      <c r="G6" s="29"/>
      <c r="H6" s="29"/>
      <c r="I6" s="25"/>
      <c r="J6" s="28" t="s">
        <v>27</v>
      </c>
      <c r="K6" s="26"/>
      <c r="L6" s="26"/>
      <c r="M6" s="26"/>
      <c r="N6" s="26"/>
      <c r="O6" s="26"/>
      <c r="P6" s="26"/>
      <c r="Q6" s="26"/>
      <c r="R6" s="24">
        <f>F13/F10</f>
        <v>0.9375</v>
      </c>
      <c r="S6" s="29"/>
    </row>
    <row r="7" spans="1:19" ht="15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5.75">
      <c r="A8" s="28" t="s">
        <v>17</v>
      </c>
      <c r="B8" s="26"/>
      <c r="C8" s="26"/>
      <c r="D8" s="26"/>
      <c r="E8" s="26"/>
      <c r="F8" s="97" t="s">
        <v>76</v>
      </c>
      <c r="G8" s="29"/>
      <c r="H8" s="29"/>
      <c r="I8" s="25"/>
      <c r="J8" s="28" t="s">
        <v>16</v>
      </c>
      <c r="K8" s="26"/>
      <c r="L8" s="26"/>
      <c r="M8" s="26"/>
      <c r="N8" s="26"/>
      <c r="O8" s="26"/>
      <c r="P8" s="166" t="s">
        <v>71</v>
      </c>
      <c r="Q8" s="166"/>
      <c r="R8" s="166"/>
      <c r="S8" s="25"/>
    </row>
    <row r="9" spans="1:19" ht="15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5"/>
      <c r="Q9" s="55"/>
      <c r="R9" s="55"/>
      <c r="S9" s="25"/>
    </row>
    <row r="10" spans="1:19" ht="15.75">
      <c r="A10" s="26" t="s">
        <v>23</v>
      </c>
      <c r="B10" s="26"/>
      <c r="C10" s="26"/>
      <c r="D10" s="26"/>
      <c r="E10" s="26"/>
      <c r="F10" s="56">
        <v>16</v>
      </c>
      <c r="G10" s="29"/>
      <c r="H10" s="29"/>
      <c r="I10" s="25"/>
      <c r="J10" s="28" t="s">
        <v>29</v>
      </c>
      <c r="K10" s="26"/>
      <c r="L10" s="26"/>
      <c r="M10" s="26"/>
      <c r="N10" s="26"/>
      <c r="O10" s="26"/>
      <c r="P10" s="166" t="s">
        <v>96</v>
      </c>
      <c r="Q10" s="166"/>
      <c r="R10" s="166"/>
      <c r="S10" s="25"/>
    </row>
    <row r="11" spans="1:19" ht="15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55"/>
      <c r="Q11" s="55"/>
      <c r="R11" s="55"/>
      <c r="S11" s="25"/>
    </row>
    <row r="12" spans="1:19" ht="15.75">
      <c r="A12" s="167" t="s">
        <v>3</v>
      </c>
      <c r="B12" s="167"/>
      <c r="C12" s="167"/>
      <c r="D12" s="167"/>
      <c r="E12" s="167"/>
      <c r="F12" s="167"/>
      <c r="G12" s="55"/>
      <c r="H12" s="55"/>
      <c r="I12" s="25"/>
      <c r="J12" s="28" t="s">
        <v>28</v>
      </c>
      <c r="K12" s="26"/>
      <c r="L12" s="26"/>
      <c r="M12" s="26"/>
      <c r="N12" s="26"/>
      <c r="O12" s="26"/>
      <c r="P12" s="166" t="s">
        <v>73</v>
      </c>
      <c r="Q12" s="166"/>
      <c r="R12" s="166"/>
      <c r="S12" s="25"/>
    </row>
    <row r="13" spans="1:19" ht="15.75">
      <c r="A13" s="26" t="s">
        <v>24</v>
      </c>
      <c r="B13" s="26"/>
      <c r="C13" s="26"/>
      <c r="D13" s="26"/>
      <c r="E13" s="26"/>
      <c r="F13" s="66">
        <v>15</v>
      </c>
      <c r="G13" s="57"/>
      <c r="H13" s="57"/>
      <c r="I13" s="25"/>
      <c r="J13" s="169"/>
      <c r="K13" s="167"/>
      <c r="L13" s="167"/>
      <c r="M13" s="167"/>
      <c r="N13" s="167"/>
      <c r="O13" s="167"/>
      <c r="P13" s="167"/>
      <c r="Q13" s="167"/>
      <c r="R13" s="26"/>
      <c r="S13" s="25"/>
    </row>
    <row r="14" spans="1:19" ht="1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</row>
    <row r="15" spans="1:17" ht="15" customHeight="1">
      <c r="A15" s="161" t="s">
        <v>4</v>
      </c>
      <c r="B15" s="161" t="s">
        <v>5</v>
      </c>
      <c r="C15" s="161" t="s">
        <v>50</v>
      </c>
      <c r="D15" s="161" t="s">
        <v>6</v>
      </c>
      <c r="E15" s="163" t="s">
        <v>7</v>
      </c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5"/>
    </row>
    <row r="16" spans="1:17" ht="39.75" customHeight="1">
      <c r="A16" s="161"/>
      <c r="B16" s="161"/>
      <c r="C16" s="161"/>
      <c r="D16" s="161"/>
      <c r="E16" s="161" t="s">
        <v>51</v>
      </c>
      <c r="F16" s="161"/>
      <c r="G16" s="161" t="s">
        <v>61</v>
      </c>
      <c r="H16" s="161"/>
      <c r="I16" s="161" t="s">
        <v>8</v>
      </c>
      <c r="J16" s="161"/>
      <c r="K16" s="161" t="s">
        <v>9</v>
      </c>
      <c r="L16" s="161"/>
      <c r="M16" s="161" t="s">
        <v>10</v>
      </c>
      <c r="N16" s="161"/>
      <c r="O16" s="161" t="s">
        <v>11</v>
      </c>
      <c r="P16" s="161"/>
      <c r="Q16" s="162" t="s">
        <v>32</v>
      </c>
    </row>
    <row r="17" spans="1:17" ht="15">
      <c r="A17" s="161"/>
      <c r="B17" s="161"/>
      <c r="C17" s="161"/>
      <c r="D17" s="161"/>
      <c r="E17" s="30" t="s">
        <v>12</v>
      </c>
      <c r="F17" s="30" t="s">
        <v>13</v>
      </c>
      <c r="G17" s="30" t="s">
        <v>12</v>
      </c>
      <c r="H17" s="30" t="s">
        <v>13</v>
      </c>
      <c r="I17" s="30" t="s">
        <v>12</v>
      </c>
      <c r="J17" s="30" t="s">
        <v>13</v>
      </c>
      <c r="K17" s="30" t="s">
        <v>12</v>
      </c>
      <c r="L17" s="30" t="s">
        <v>13</v>
      </c>
      <c r="M17" s="30" t="s">
        <v>12</v>
      </c>
      <c r="N17" s="30" t="s">
        <v>13</v>
      </c>
      <c r="O17" s="30" t="s">
        <v>12</v>
      </c>
      <c r="P17" s="30" t="s">
        <v>13</v>
      </c>
      <c r="Q17" s="161"/>
    </row>
    <row r="18" spans="1:17" ht="15">
      <c r="A18" s="1">
        <v>1</v>
      </c>
      <c r="B18" s="116" t="s">
        <v>77</v>
      </c>
      <c r="C18" s="2" t="s">
        <v>193</v>
      </c>
      <c r="D18" s="2">
        <v>17</v>
      </c>
      <c r="E18" s="94">
        <v>0.0031249999999999997</v>
      </c>
      <c r="F18" s="4">
        <v>11</v>
      </c>
      <c r="G18" s="58">
        <v>13.7</v>
      </c>
      <c r="H18" s="4">
        <v>30</v>
      </c>
      <c r="I18" s="5">
        <v>16</v>
      </c>
      <c r="J18" s="5">
        <v>46</v>
      </c>
      <c r="K18" s="4">
        <v>33</v>
      </c>
      <c r="L18" s="5">
        <v>39</v>
      </c>
      <c r="M18" s="4">
        <v>247</v>
      </c>
      <c r="N18" s="5">
        <v>52</v>
      </c>
      <c r="O18" s="4">
        <v>-5</v>
      </c>
      <c r="P18" s="5">
        <v>1</v>
      </c>
      <c r="Q18" s="31">
        <f>(F18+H18+J18+L18+N18+P18)</f>
        <v>179</v>
      </c>
    </row>
    <row r="19" spans="1:17" ht="15">
      <c r="A19" s="1">
        <v>2</v>
      </c>
      <c r="B19" s="117" t="s">
        <v>78</v>
      </c>
      <c r="C19" s="2" t="s">
        <v>193</v>
      </c>
      <c r="D19" s="2">
        <v>17</v>
      </c>
      <c r="E19" s="94">
        <v>0.0029861111111111113</v>
      </c>
      <c r="F19" s="6">
        <v>16</v>
      </c>
      <c r="G19" s="58">
        <v>12.6</v>
      </c>
      <c r="H19" s="6">
        <v>56</v>
      </c>
      <c r="I19" s="7">
        <v>14</v>
      </c>
      <c r="J19" s="7">
        <v>42</v>
      </c>
      <c r="K19" s="6">
        <v>35</v>
      </c>
      <c r="L19" s="7">
        <v>42</v>
      </c>
      <c r="M19" s="6">
        <v>265</v>
      </c>
      <c r="N19" s="7">
        <v>66</v>
      </c>
      <c r="O19" s="6">
        <v>-2</v>
      </c>
      <c r="P19" s="7">
        <v>4</v>
      </c>
      <c r="Q19" s="31">
        <f aca="true" t="shared" si="0" ref="Q19:Q48">(F19+H19+J19+L19+N19+P19)</f>
        <v>226</v>
      </c>
    </row>
    <row r="20" spans="1:17" ht="15">
      <c r="A20" s="1">
        <v>3</v>
      </c>
      <c r="B20" s="118" t="s">
        <v>79</v>
      </c>
      <c r="C20" s="2" t="s">
        <v>193</v>
      </c>
      <c r="D20" s="2">
        <v>17</v>
      </c>
      <c r="E20" s="94">
        <v>0.0038078703703703707</v>
      </c>
      <c r="F20" s="6">
        <v>0</v>
      </c>
      <c r="G20" s="58">
        <v>14.1</v>
      </c>
      <c r="H20" s="6">
        <v>34</v>
      </c>
      <c r="I20" s="7">
        <v>5</v>
      </c>
      <c r="J20" s="7">
        <v>10</v>
      </c>
      <c r="K20" s="6">
        <v>25</v>
      </c>
      <c r="L20" s="7">
        <v>22</v>
      </c>
      <c r="M20" s="6">
        <v>225</v>
      </c>
      <c r="N20" s="7">
        <v>35</v>
      </c>
      <c r="O20" s="6">
        <v>9</v>
      </c>
      <c r="P20" s="7">
        <v>26</v>
      </c>
      <c r="Q20" s="31">
        <f t="shared" si="0"/>
        <v>127</v>
      </c>
    </row>
    <row r="21" spans="1:17" ht="15">
      <c r="A21" s="1">
        <v>4</v>
      </c>
      <c r="B21" s="116" t="s">
        <v>80</v>
      </c>
      <c r="C21" s="2" t="s">
        <v>193</v>
      </c>
      <c r="D21" s="2">
        <v>17</v>
      </c>
      <c r="E21" s="94">
        <v>0.002916666666666667</v>
      </c>
      <c r="F21" s="4">
        <v>18</v>
      </c>
      <c r="G21" s="58">
        <v>13.8</v>
      </c>
      <c r="H21" s="4">
        <v>38</v>
      </c>
      <c r="I21" s="5">
        <v>0</v>
      </c>
      <c r="J21" s="5">
        <v>0</v>
      </c>
      <c r="K21" s="4">
        <v>32</v>
      </c>
      <c r="L21" s="5">
        <v>36</v>
      </c>
      <c r="M21" s="4">
        <v>225</v>
      </c>
      <c r="N21" s="5">
        <v>35</v>
      </c>
      <c r="O21" s="4">
        <v>-6</v>
      </c>
      <c r="P21" s="5">
        <v>0</v>
      </c>
      <c r="Q21" s="31">
        <f t="shared" si="0"/>
        <v>127</v>
      </c>
    </row>
    <row r="22" spans="1:17" ht="15">
      <c r="A22" s="1">
        <v>5</v>
      </c>
      <c r="B22" s="116" t="s">
        <v>81</v>
      </c>
      <c r="C22" s="2" t="s">
        <v>193</v>
      </c>
      <c r="D22" s="2">
        <v>17</v>
      </c>
      <c r="E22" s="94">
        <v>0</v>
      </c>
      <c r="F22" s="6">
        <v>0</v>
      </c>
      <c r="G22" s="58">
        <v>0</v>
      </c>
      <c r="H22" s="6">
        <v>0</v>
      </c>
      <c r="I22" s="7">
        <v>0</v>
      </c>
      <c r="J22" s="7">
        <v>0</v>
      </c>
      <c r="K22" s="6">
        <v>0</v>
      </c>
      <c r="L22" s="7">
        <v>0</v>
      </c>
      <c r="M22" s="6">
        <v>0</v>
      </c>
      <c r="N22" s="7">
        <v>0</v>
      </c>
      <c r="O22" s="6">
        <v>0</v>
      </c>
      <c r="P22" s="7">
        <v>0</v>
      </c>
      <c r="Q22" s="31">
        <f t="shared" si="0"/>
        <v>0</v>
      </c>
    </row>
    <row r="23" spans="1:17" ht="15">
      <c r="A23" s="1">
        <v>6</v>
      </c>
      <c r="B23" s="119" t="s">
        <v>82</v>
      </c>
      <c r="C23" s="2" t="s">
        <v>193</v>
      </c>
      <c r="D23" s="2">
        <v>17</v>
      </c>
      <c r="E23" s="94">
        <v>0.0031249999999999997</v>
      </c>
      <c r="F23" s="4">
        <v>11</v>
      </c>
      <c r="G23" s="58">
        <v>13.7</v>
      </c>
      <c r="H23" s="4">
        <v>30</v>
      </c>
      <c r="I23" s="5">
        <v>16</v>
      </c>
      <c r="J23" s="5">
        <v>46</v>
      </c>
      <c r="K23" s="4">
        <v>33</v>
      </c>
      <c r="L23" s="5">
        <v>39</v>
      </c>
      <c r="M23" s="4">
        <v>247</v>
      </c>
      <c r="N23" s="5">
        <v>52</v>
      </c>
      <c r="O23" s="4">
        <v>-5</v>
      </c>
      <c r="P23" s="5">
        <v>1</v>
      </c>
      <c r="Q23" s="31">
        <f t="shared" si="0"/>
        <v>179</v>
      </c>
    </row>
    <row r="24" spans="1:17" ht="15">
      <c r="A24" s="1">
        <v>7</v>
      </c>
      <c r="B24" s="116" t="s">
        <v>83</v>
      </c>
      <c r="C24" s="2" t="s">
        <v>193</v>
      </c>
      <c r="D24" s="2">
        <v>17</v>
      </c>
      <c r="E24" s="94">
        <v>0.0030787037037037037</v>
      </c>
      <c r="F24" s="6">
        <v>12</v>
      </c>
      <c r="G24" s="58">
        <v>13.2</v>
      </c>
      <c r="H24" s="6">
        <v>42</v>
      </c>
      <c r="I24" s="7">
        <v>12</v>
      </c>
      <c r="J24" s="7">
        <v>30</v>
      </c>
      <c r="K24" s="6">
        <v>28</v>
      </c>
      <c r="L24" s="7">
        <v>26</v>
      </c>
      <c r="M24" s="6">
        <v>244</v>
      </c>
      <c r="N24" s="7">
        <v>49</v>
      </c>
      <c r="O24" s="6">
        <v>2</v>
      </c>
      <c r="P24" s="7">
        <v>10</v>
      </c>
      <c r="Q24" s="31">
        <f t="shared" si="0"/>
        <v>169</v>
      </c>
    </row>
    <row r="25" spans="1:17" ht="15">
      <c r="A25" s="1">
        <v>8</v>
      </c>
      <c r="B25" s="116" t="s">
        <v>84</v>
      </c>
      <c r="C25" s="2" t="s">
        <v>193</v>
      </c>
      <c r="D25" s="2">
        <v>17</v>
      </c>
      <c r="E25" s="94">
        <v>0.0026620370370370374</v>
      </c>
      <c r="F25" s="4">
        <v>23</v>
      </c>
      <c r="G25" s="58">
        <v>12.5</v>
      </c>
      <c r="H25" s="4">
        <v>59</v>
      </c>
      <c r="I25" s="5">
        <v>24</v>
      </c>
      <c r="J25" s="5">
        <v>64</v>
      </c>
      <c r="K25" s="4">
        <v>39</v>
      </c>
      <c r="L25" s="5">
        <v>50</v>
      </c>
      <c r="M25" s="4">
        <v>254</v>
      </c>
      <c r="N25" s="5">
        <v>59</v>
      </c>
      <c r="O25" s="4">
        <v>11</v>
      </c>
      <c r="P25" s="5">
        <v>28</v>
      </c>
      <c r="Q25" s="31">
        <f t="shared" si="0"/>
        <v>283</v>
      </c>
    </row>
    <row r="26" spans="1:17" ht="15">
      <c r="A26" s="1">
        <v>9</v>
      </c>
      <c r="B26" s="119" t="s">
        <v>85</v>
      </c>
      <c r="C26" s="2" t="s">
        <v>193</v>
      </c>
      <c r="D26" s="2">
        <v>17</v>
      </c>
      <c r="E26" s="94">
        <v>0.0031249999999999997</v>
      </c>
      <c r="F26" s="4">
        <v>11</v>
      </c>
      <c r="G26" s="58">
        <v>13.7</v>
      </c>
      <c r="H26" s="4">
        <v>30</v>
      </c>
      <c r="I26" s="5">
        <v>16</v>
      </c>
      <c r="J26" s="5">
        <v>46</v>
      </c>
      <c r="K26" s="4">
        <v>33</v>
      </c>
      <c r="L26" s="5">
        <v>39</v>
      </c>
      <c r="M26" s="4">
        <v>247</v>
      </c>
      <c r="N26" s="5">
        <v>52</v>
      </c>
      <c r="O26" s="4">
        <v>-5</v>
      </c>
      <c r="P26" s="5">
        <v>1</v>
      </c>
      <c r="Q26" s="31">
        <f t="shared" si="0"/>
        <v>179</v>
      </c>
    </row>
    <row r="27" spans="1:17" ht="15">
      <c r="A27" s="1">
        <v>10</v>
      </c>
      <c r="B27" s="117" t="s">
        <v>86</v>
      </c>
      <c r="C27" s="2" t="s">
        <v>216</v>
      </c>
      <c r="D27" s="2">
        <v>17</v>
      </c>
      <c r="E27" s="94">
        <v>0.004050925925925926</v>
      </c>
      <c r="F27" s="6">
        <v>4</v>
      </c>
      <c r="G27" s="58">
        <v>16.3</v>
      </c>
      <c r="H27" s="6">
        <v>31</v>
      </c>
      <c r="I27" s="7">
        <v>24</v>
      </c>
      <c r="J27" s="7">
        <v>32</v>
      </c>
      <c r="K27" s="6">
        <v>29</v>
      </c>
      <c r="L27" s="7">
        <v>35</v>
      </c>
      <c r="M27" s="6">
        <v>185</v>
      </c>
      <c r="N27" s="7">
        <v>25</v>
      </c>
      <c r="O27" s="6">
        <v>5</v>
      </c>
      <c r="P27" s="7">
        <v>1</v>
      </c>
      <c r="Q27" s="31">
        <f t="shared" si="0"/>
        <v>128</v>
      </c>
    </row>
    <row r="28" spans="1:17" ht="15">
      <c r="A28" s="1">
        <v>11</v>
      </c>
      <c r="B28" s="117" t="s">
        <v>87</v>
      </c>
      <c r="C28" s="2" t="s">
        <v>216</v>
      </c>
      <c r="D28" s="2">
        <v>17</v>
      </c>
      <c r="E28" s="94">
        <v>0.004166666666666667</v>
      </c>
      <c r="F28" s="6">
        <v>2</v>
      </c>
      <c r="G28" s="58">
        <v>14</v>
      </c>
      <c r="H28" s="6">
        <v>60</v>
      </c>
      <c r="I28" s="7">
        <v>34</v>
      </c>
      <c r="J28" s="7">
        <v>54</v>
      </c>
      <c r="K28" s="6">
        <v>30</v>
      </c>
      <c r="L28" s="7">
        <v>38</v>
      </c>
      <c r="M28" s="6">
        <v>160</v>
      </c>
      <c r="N28" s="7">
        <v>13</v>
      </c>
      <c r="O28" s="6">
        <v>23</v>
      </c>
      <c r="P28" s="7">
        <v>54</v>
      </c>
      <c r="Q28" s="31">
        <f t="shared" si="0"/>
        <v>221</v>
      </c>
    </row>
    <row r="29" spans="1:17" ht="15">
      <c r="A29" s="1">
        <v>12</v>
      </c>
      <c r="B29" s="119" t="s">
        <v>88</v>
      </c>
      <c r="C29" s="2" t="s">
        <v>216</v>
      </c>
      <c r="D29" s="2">
        <v>17</v>
      </c>
      <c r="E29" s="94">
        <v>0.004398148148148148</v>
      </c>
      <c r="F29" s="6">
        <v>2</v>
      </c>
      <c r="G29" s="58">
        <v>15</v>
      </c>
      <c r="H29" s="6">
        <v>50</v>
      </c>
      <c r="I29" s="7">
        <v>10</v>
      </c>
      <c r="J29" s="7">
        <v>7</v>
      </c>
      <c r="K29" s="6">
        <v>25</v>
      </c>
      <c r="L29" s="7">
        <v>26</v>
      </c>
      <c r="M29" s="6">
        <v>110</v>
      </c>
      <c r="N29" s="7">
        <v>0</v>
      </c>
      <c r="O29" s="6">
        <v>0</v>
      </c>
      <c r="P29" s="7">
        <v>4</v>
      </c>
      <c r="Q29" s="31">
        <f t="shared" si="0"/>
        <v>89</v>
      </c>
    </row>
    <row r="30" spans="1:17" ht="15">
      <c r="A30" s="1">
        <v>13</v>
      </c>
      <c r="B30" s="119" t="s">
        <v>89</v>
      </c>
      <c r="C30" s="2" t="s">
        <v>216</v>
      </c>
      <c r="D30" s="2">
        <v>17</v>
      </c>
      <c r="E30" s="94">
        <v>0.00474537037037037</v>
      </c>
      <c r="F30" s="6">
        <v>0</v>
      </c>
      <c r="G30" s="58">
        <v>17.1</v>
      </c>
      <c r="H30" s="6">
        <v>23</v>
      </c>
      <c r="I30" s="7">
        <v>23</v>
      </c>
      <c r="J30" s="7">
        <v>30</v>
      </c>
      <c r="K30" s="6">
        <v>22</v>
      </c>
      <c r="L30" s="7">
        <v>20</v>
      </c>
      <c r="M30" s="6">
        <v>181</v>
      </c>
      <c r="N30" s="7">
        <v>23</v>
      </c>
      <c r="O30" s="6">
        <v>0</v>
      </c>
      <c r="P30" s="7">
        <v>4</v>
      </c>
      <c r="Q30" s="31">
        <f t="shared" si="0"/>
        <v>100</v>
      </c>
    </row>
    <row r="31" spans="1:17" ht="15">
      <c r="A31" s="8">
        <v>14</v>
      </c>
      <c r="B31" s="116" t="s">
        <v>90</v>
      </c>
      <c r="C31" s="2" t="s">
        <v>216</v>
      </c>
      <c r="D31" s="2">
        <v>17</v>
      </c>
      <c r="E31" s="94">
        <v>0.004050925925925926</v>
      </c>
      <c r="F31" s="6">
        <v>4</v>
      </c>
      <c r="G31" s="58">
        <v>16.3</v>
      </c>
      <c r="H31" s="6">
        <v>31</v>
      </c>
      <c r="I31" s="7">
        <v>24</v>
      </c>
      <c r="J31" s="7">
        <v>32</v>
      </c>
      <c r="K31" s="6">
        <v>29</v>
      </c>
      <c r="L31" s="7">
        <v>35</v>
      </c>
      <c r="M31" s="6">
        <v>185</v>
      </c>
      <c r="N31" s="7">
        <v>25</v>
      </c>
      <c r="O31" s="6">
        <v>5</v>
      </c>
      <c r="P31" s="7">
        <v>1</v>
      </c>
      <c r="Q31" s="31">
        <f t="shared" si="0"/>
        <v>128</v>
      </c>
    </row>
    <row r="32" spans="1:17" ht="15">
      <c r="A32" s="8">
        <v>15</v>
      </c>
      <c r="B32" s="119" t="s">
        <v>91</v>
      </c>
      <c r="C32" s="2" t="s">
        <v>216</v>
      </c>
      <c r="D32" s="2">
        <v>17</v>
      </c>
      <c r="E32" s="94">
        <v>0.004166666666666667</v>
      </c>
      <c r="F32" s="6">
        <v>2</v>
      </c>
      <c r="G32" s="58">
        <v>14</v>
      </c>
      <c r="H32" s="6">
        <v>60</v>
      </c>
      <c r="I32" s="7">
        <v>34</v>
      </c>
      <c r="J32" s="7">
        <v>54</v>
      </c>
      <c r="K32" s="6">
        <v>30</v>
      </c>
      <c r="L32" s="7">
        <v>38</v>
      </c>
      <c r="M32" s="6">
        <v>160</v>
      </c>
      <c r="N32" s="7">
        <v>13</v>
      </c>
      <c r="O32" s="6">
        <v>23</v>
      </c>
      <c r="P32" s="7">
        <v>54</v>
      </c>
      <c r="Q32" s="31">
        <f t="shared" si="0"/>
        <v>221</v>
      </c>
    </row>
    <row r="33" spans="1:17" ht="15">
      <c r="A33" s="8">
        <v>16</v>
      </c>
      <c r="B33" s="119" t="s">
        <v>92</v>
      </c>
      <c r="C33" s="2" t="s">
        <v>216</v>
      </c>
      <c r="D33" s="2">
        <v>17</v>
      </c>
      <c r="E33" s="94">
        <v>0.003587962962962963</v>
      </c>
      <c r="F33" s="6">
        <v>17</v>
      </c>
      <c r="G33" s="58">
        <v>10</v>
      </c>
      <c r="H33" s="6">
        <v>20</v>
      </c>
      <c r="I33" s="7">
        <v>32</v>
      </c>
      <c r="J33" s="7">
        <v>52</v>
      </c>
      <c r="K33" s="6">
        <v>28</v>
      </c>
      <c r="L33" s="7">
        <v>35</v>
      </c>
      <c r="M33" s="6">
        <v>166</v>
      </c>
      <c r="N33" s="7">
        <v>21</v>
      </c>
      <c r="O33" s="6">
        <v>23</v>
      </c>
      <c r="P33" s="7">
        <v>54</v>
      </c>
      <c r="Q33" s="31">
        <f t="shared" si="0"/>
        <v>199</v>
      </c>
    </row>
    <row r="34" spans="1:17" ht="15">
      <c r="A34" s="8">
        <v>17</v>
      </c>
      <c r="B34" s="42"/>
      <c r="C34" s="2"/>
      <c r="D34" s="2"/>
      <c r="E34" s="94"/>
      <c r="F34" s="6"/>
      <c r="G34" s="58"/>
      <c r="H34" s="6"/>
      <c r="I34" s="7"/>
      <c r="J34" s="7"/>
      <c r="K34" s="6"/>
      <c r="L34" s="7"/>
      <c r="M34" s="6"/>
      <c r="N34" s="7"/>
      <c r="O34" s="6"/>
      <c r="P34" s="7"/>
      <c r="Q34" s="31">
        <f t="shared" si="0"/>
        <v>0</v>
      </c>
    </row>
    <row r="35" spans="1:17" ht="15">
      <c r="A35" s="8">
        <v>18</v>
      </c>
      <c r="B35" s="44"/>
      <c r="C35" s="2"/>
      <c r="D35" s="2"/>
      <c r="E35" s="94"/>
      <c r="F35" s="6"/>
      <c r="G35" s="58"/>
      <c r="H35" s="6"/>
      <c r="I35" s="7"/>
      <c r="J35" s="7"/>
      <c r="K35" s="6"/>
      <c r="L35" s="7"/>
      <c r="M35" s="6"/>
      <c r="N35" s="7"/>
      <c r="O35" s="6"/>
      <c r="P35" s="7"/>
      <c r="Q35" s="31">
        <f t="shared" si="0"/>
        <v>0</v>
      </c>
    </row>
    <row r="36" spans="1:17" ht="15">
      <c r="A36" s="8">
        <v>19</v>
      </c>
      <c r="B36" s="42"/>
      <c r="C36" s="2"/>
      <c r="D36" s="2"/>
      <c r="E36" s="94"/>
      <c r="F36" s="6"/>
      <c r="G36" s="58"/>
      <c r="H36" s="6"/>
      <c r="I36" s="7"/>
      <c r="J36" s="7"/>
      <c r="K36" s="6"/>
      <c r="L36" s="7"/>
      <c r="M36" s="6"/>
      <c r="N36" s="7"/>
      <c r="O36" s="6"/>
      <c r="P36" s="7"/>
      <c r="Q36" s="31">
        <f t="shared" si="0"/>
        <v>0</v>
      </c>
    </row>
    <row r="37" spans="1:17" ht="15">
      <c r="A37" s="8">
        <v>20</v>
      </c>
      <c r="B37" s="42"/>
      <c r="C37" s="2"/>
      <c r="D37" s="2"/>
      <c r="E37" s="94"/>
      <c r="F37" s="6"/>
      <c r="G37" s="58"/>
      <c r="H37" s="6"/>
      <c r="I37" s="7"/>
      <c r="J37" s="7"/>
      <c r="K37" s="6"/>
      <c r="L37" s="7"/>
      <c r="M37" s="6"/>
      <c r="N37" s="7"/>
      <c r="O37" s="6"/>
      <c r="P37" s="7"/>
      <c r="Q37" s="31">
        <f t="shared" si="0"/>
        <v>0</v>
      </c>
    </row>
    <row r="38" spans="1:17" ht="15">
      <c r="A38" s="8">
        <v>21</v>
      </c>
      <c r="B38" s="42"/>
      <c r="C38" s="2"/>
      <c r="D38" s="2"/>
      <c r="E38" s="94"/>
      <c r="F38" s="6"/>
      <c r="G38" s="58"/>
      <c r="H38" s="6"/>
      <c r="I38" s="7"/>
      <c r="J38" s="7"/>
      <c r="K38" s="6"/>
      <c r="L38" s="7"/>
      <c r="M38" s="6"/>
      <c r="N38" s="7"/>
      <c r="O38" s="6"/>
      <c r="P38" s="7"/>
      <c r="Q38" s="31">
        <f t="shared" si="0"/>
        <v>0</v>
      </c>
    </row>
    <row r="39" spans="1:17" ht="15">
      <c r="A39" s="8">
        <v>22</v>
      </c>
      <c r="B39" s="42"/>
      <c r="C39" s="2"/>
      <c r="D39" s="22"/>
      <c r="E39" s="94"/>
      <c r="F39" s="6"/>
      <c r="G39" s="58"/>
      <c r="H39" s="6"/>
      <c r="I39" s="7"/>
      <c r="J39" s="7"/>
      <c r="K39" s="6"/>
      <c r="L39" s="7"/>
      <c r="M39" s="6"/>
      <c r="N39" s="7"/>
      <c r="O39" s="6"/>
      <c r="P39" s="7"/>
      <c r="Q39" s="31">
        <f t="shared" si="0"/>
        <v>0</v>
      </c>
    </row>
    <row r="40" spans="1:17" ht="15">
      <c r="A40" s="8">
        <v>23</v>
      </c>
      <c r="B40" s="42"/>
      <c r="C40" s="2"/>
      <c r="D40" s="9"/>
      <c r="E40" s="94"/>
      <c r="F40" s="6"/>
      <c r="G40" s="58"/>
      <c r="H40" s="6"/>
      <c r="I40" s="7"/>
      <c r="J40" s="7"/>
      <c r="K40" s="6"/>
      <c r="L40" s="7"/>
      <c r="M40" s="6"/>
      <c r="N40" s="7"/>
      <c r="O40" s="6"/>
      <c r="P40" s="7"/>
      <c r="Q40" s="31">
        <f t="shared" si="0"/>
        <v>0</v>
      </c>
    </row>
    <row r="41" spans="1:17" ht="15">
      <c r="A41" s="8">
        <v>24</v>
      </c>
      <c r="B41" s="42"/>
      <c r="C41" s="2"/>
      <c r="D41" s="9"/>
      <c r="E41" s="94"/>
      <c r="F41" s="6"/>
      <c r="G41" s="58"/>
      <c r="H41" s="6"/>
      <c r="I41" s="7"/>
      <c r="J41" s="7"/>
      <c r="K41" s="6"/>
      <c r="L41" s="7"/>
      <c r="M41" s="6"/>
      <c r="N41" s="7"/>
      <c r="O41" s="6"/>
      <c r="P41" s="7"/>
      <c r="Q41" s="31">
        <f t="shared" si="0"/>
        <v>0</v>
      </c>
    </row>
    <row r="42" spans="1:17" ht="15">
      <c r="A42" s="8"/>
      <c r="B42" s="42"/>
      <c r="C42" s="45"/>
      <c r="D42" s="3"/>
      <c r="E42" s="94"/>
      <c r="F42" s="6"/>
      <c r="G42" s="58"/>
      <c r="H42" s="6"/>
      <c r="I42" s="7"/>
      <c r="J42" s="7"/>
      <c r="K42" s="6"/>
      <c r="L42" s="7"/>
      <c r="M42" s="6"/>
      <c r="N42" s="7"/>
      <c r="O42" s="6"/>
      <c r="P42" s="7"/>
      <c r="Q42" s="31">
        <f t="shared" si="0"/>
        <v>0</v>
      </c>
    </row>
    <row r="43" spans="1:17" ht="15">
      <c r="A43" s="8"/>
      <c r="B43" s="12"/>
      <c r="C43" s="45"/>
      <c r="D43" s="9"/>
      <c r="E43" s="94"/>
      <c r="F43" s="6"/>
      <c r="G43" s="58"/>
      <c r="H43" s="6"/>
      <c r="I43" s="7"/>
      <c r="J43" s="7"/>
      <c r="K43" s="6"/>
      <c r="L43" s="7"/>
      <c r="M43" s="6"/>
      <c r="N43" s="7"/>
      <c r="O43" s="6"/>
      <c r="P43" s="7"/>
      <c r="Q43" s="31">
        <f t="shared" si="0"/>
        <v>0</v>
      </c>
    </row>
    <row r="44" spans="1:17" ht="15">
      <c r="A44" s="11"/>
      <c r="B44" s="13"/>
      <c r="C44" s="46"/>
      <c r="D44" s="9"/>
      <c r="E44" s="94"/>
      <c r="F44" s="6"/>
      <c r="G44" s="58"/>
      <c r="H44" s="6"/>
      <c r="I44" s="7"/>
      <c r="J44" s="7"/>
      <c r="K44" s="6"/>
      <c r="L44" s="7"/>
      <c r="M44" s="6"/>
      <c r="N44" s="7"/>
      <c r="O44" s="6"/>
      <c r="P44" s="7"/>
      <c r="Q44" s="31">
        <f t="shared" si="0"/>
        <v>0</v>
      </c>
    </row>
    <row r="45" spans="1:17" ht="15.75" customHeight="1">
      <c r="A45" s="8"/>
      <c r="B45" s="12"/>
      <c r="C45" s="45"/>
      <c r="D45" s="10"/>
      <c r="E45" s="94"/>
      <c r="F45" s="6"/>
      <c r="G45" s="58"/>
      <c r="H45" s="6"/>
      <c r="I45" s="7"/>
      <c r="J45" s="7"/>
      <c r="K45" s="6"/>
      <c r="L45" s="7"/>
      <c r="M45" s="6"/>
      <c r="N45" s="7"/>
      <c r="O45" s="6"/>
      <c r="P45" s="7"/>
      <c r="Q45" s="31">
        <f t="shared" si="0"/>
        <v>0</v>
      </c>
    </row>
    <row r="46" spans="1:17" ht="15">
      <c r="A46" s="8"/>
      <c r="B46" s="12"/>
      <c r="C46" s="45"/>
      <c r="D46" s="10"/>
      <c r="E46" s="94"/>
      <c r="F46" s="6"/>
      <c r="G46" s="58"/>
      <c r="H46" s="6"/>
      <c r="I46" s="7"/>
      <c r="J46" s="7"/>
      <c r="K46" s="6"/>
      <c r="L46" s="7"/>
      <c r="M46" s="6"/>
      <c r="N46" s="7"/>
      <c r="O46" s="6"/>
      <c r="P46" s="7"/>
      <c r="Q46" s="31">
        <f t="shared" si="0"/>
        <v>0</v>
      </c>
    </row>
    <row r="47" spans="1:17" ht="15">
      <c r="A47" s="8"/>
      <c r="B47" s="12"/>
      <c r="C47" s="46"/>
      <c r="D47" s="10"/>
      <c r="E47" s="94"/>
      <c r="F47" s="6"/>
      <c r="G47" s="58"/>
      <c r="H47" s="6"/>
      <c r="I47" s="7"/>
      <c r="J47" s="7"/>
      <c r="K47" s="6"/>
      <c r="L47" s="7"/>
      <c r="M47" s="6"/>
      <c r="N47" s="7"/>
      <c r="O47" s="6"/>
      <c r="P47" s="7"/>
      <c r="Q47" s="31">
        <f t="shared" si="0"/>
        <v>0</v>
      </c>
    </row>
    <row r="48" spans="1:17" ht="15">
      <c r="A48" s="32"/>
      <c r="B48" s="21" t="s">
        <v>33</v>
      </c>
      <c r="C48" s="69"/>
      <c r="D48" s="70"/>
      <c r="E48" s="95">
        <f>SUM(E18:E47)</f>
        <v>0.05399305555555556</v>
      </c>
      <c r="F48" s="17">
        <f aca="true" t="shared" si="1" ref="F48:P48">SUM(F18:F47)</f>
        <v>133</v>
      </c>
      <c r="G48" s="59">
        <f t="shared" si="1"/>
        <v>210.00000000000003</v>
      </c>
      <c r="H48" s="17">
        <f>SUM(H18:H47)</f>
        <v>594</v>
      </c>
      <c r="I48" s="18">
        <f t="shared" si="1"/>
        <v>284</v>
      </c>
      <c r="J48" s="18">
        <f t="shared" si="1"/>
        <v>545</v>
      </c>
      <c r="K48" s="17">
        <f t="shared" si="1"/>
        <v>451</v>
      </c>
      <c r="L48" s="18">
        <f t="shared" si="1"/>
        <v>520</v>
      </c>
      <c r="M48" s="17">
        <f t="shared" si="1"/>
        <v>3101</v>
      </c>
      <c r="N48" s="18">
        <f t="shared" si="1"/>
        <v>520</v>
      </c>
      <c r="O48" s="17">
        <f t="shared" si="1"/>
        <v>78</v>
      </c>
      <c r="P48" s="18">
        <f t="shared" si="1"/>
        <v>243</v>
      </c>
      <c r="Q48" s="31">
        <f t="shared" si="0"/>
        <v>2555</v>
      </c>
    </row>
    <row r="49" spans="1:17" ht="15.75" customHeight="1">
      <c r="A49" s="159" t="s">
        <v>22</v>
      </c>
      <c r="B49" s="160"/>
      <c r="C49" s="18"/>
      <c r="D49" s="18"/>
      <c r="E49" s="47">
        <f>SUM(E18:E47)/F13</f>
        <v>0.0035995370370370374</v>
      </c>
      <c r="F49" s="19">
        <f>SUM(F18:F47)/$F13</f>
        <v>8.866666666666667</v>
      </c>
      <c r="G49" s="60">
        <f>SUM(G18:G47)/$F13</f>
        <v>14.000000000000002</v>
      </c>
      <c r="H49" s="19">
        <f>SUM(H18:H47)/$F13</f>
        <v>39.6</v>
      </c>
      <c r="I49" s="19">
        <f aca="true" t="shared" si="2" ref="I49:P49">SUM(I18:I47)/$F13</f>
        <v>18.933333333333334</v>
      </c>
      <c r="J49" s="19">
        <f t="shared" si="2"/>
        <v>36.333333333333336</v>
      </c>
      <c r="K49" s="19">
        <f t="shared" si="2"/>
        <v>30.066666666666666</v>
      </c>
      <c r="L49" s="19">
        <f t="shared" si="2"/>
        <v>34.666666666666664</v>
      </c>
      <c r="M49" s="19">
        <f t="shared" si="2"/>
        <v>206.73333333333332</v>
      </c>
      <c r="N49" s="19">
        <f t="shared" si="2"/>
        <v>34.666666666666664</v>
      </c>
      <c r="O49" s="19">
        <f t="shared" si="2"/>
        <v>5.2</v>
      </c>
      <c r="P49" s="19">
        <f t="shared" si="2"/>
        <v>16.2</v>
      </c>
      <c r="Q49" s="19">
        <f>SUM(Q18:Q47)/$F13/6</f>
        <v>28.38888888888889</v>
      </c>
    </row>
    <row r="50" spans="1:19" ht="15">
      <c r="A50" s="20"/>
      <c r="B50" s="20" t="s">
        <v>14</v>
      </c>
      <c r="C50" s="20"/>
      <c r="D50" s="20"/>
      <c r="E50" s="27" t="s">
        <v>25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15">
      <c r="A51" s="20"/>
      <c r="B51" s="27" t="s">
        <v>15</v>
      </c>
      <c r="C51" s="20"/>
      <c r="D51" s="20"/>
      <c r="F51" s="20"/>
      <c r="G51" s="20"/>
      <c r="H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4" ht="15">
      <c r="B54" s="14"/>
    </row>
    <row r="56" ht="15">
      <c r="A56" s="20"/>
    </row>
  </sheetData>
  <sheetProtection selectLockedCells="1"/>
  <mergeCells count="23">
    <mergeCell ref="A1:S1"/>
    <mergeCell ref="A2:S2"/>
    <mergeCell ref="A3:S3"/>
    <mergeCell ref="J5:Q5"/>
    <mergeCell ref="D6:F6"/>
    <mergeCell ref="A12:F12"/>
    <mergeCell ref="D15:D17"/>
    <mergeCell ref="Q16:Q17"/>
    <mergeCell ref="M16:N16"/>
    <mergeCell ref="P8:R8"/>
    <mergeCell ref="P10:R10"/>
    <mergeCell ref="P12:R12"/>
    <mergeCell ref="J13:Q13"/>
    <mergeCell ref="A49:B49"/>
    <mergeCell ref="K16:L16"/>
    <mergeCell ref="O16:P16"/>
    <mergeCell ref="I16:J16"/>
    <mergeCell ref="C15:C17"/>
    <mergeCell ref="A15:A17"/>
    <mergeCell ref="B15:B17"/>
    <mergeCell ref="E16:F16"/>
    <mergeCell ref="G16:H16"/>
    <mergeCell ref="E15:Q15"/>
  </mergeCells>
  <conditionalFormatting sqref="K29">
    <cfRule type="cellIs" priority="1" dxfId="74" operator="equal" stopIfTrue="1">
      <formula>0</formula>
    </cfRule>
  </conditionalFormatting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orientation="landscape" paperSize="9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S56"/>
  <sheetViews>
    <sheetView view="pageBreakPreview" zoomScale="70" zoomScaleNormal="70" zoomScaleSheetLayoutView="70" zoomScalePageLayoutView="0" workbookViewId="0" topLeftCell="A17">
      <selection activeCell="N61" sqref="N61"/>
    </sheetView>
  </sheetViews>
  <sheetFormatPr defaultColWidth="9.140625" defaultRowHeight="15"/>
  <cols>
    <col min="1" max="1" width="3.421875" style="0" customWidth="1"/>
    <col min="2" max="2" width="25.421875" style="0" customWidth="1"/>
    <col min="3" max="3" width="5.7109375" style="0" customWidth="1"/>
    <col min="4" max="4" width="8.7109375" style="0" customWidth="1"/>
    <col min="5" max="5" width="13.140625" style="0" customWidth="1"/>
    <col min="6" max="8" width="8.8515625" style="0" customWidth="1"/>
    <col min="9" max="9" width="9.28125" style="0" customWidth="1"/>
    <col min="11" max="11" width="8.8515625" style="0" customWidth="1"/>
    <col min="12" max="12" width="9.8515625" style="0" customWidth="1"/>
    <col min="13" max="14" width="9.421875" style="0" customWidth="1"/>
    <col min="15" max="15" width="10.28125" style="0" customWidth="1"/>
    <col min="16" max="16" width="9.421875" style="0" customWidth="1"/>
    <col min="17" max="17" width="9.140625" style="0" customWidth="1"/>
    <col min="18" max="18" width="10.28125" style="0" bestFit="1" customWidth="1"/>
    <col min="19" max="19" width="9.28125" style="0" customWidth="1"/>
  </cols>
  <sheetData>
    <row r="1" spans="1:19" ht="15.75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</row>
    <row r="2" spans="1:19" ht="15.75">
      <c r="A2" s="168" t="s">
        <v>53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</row>
    <row r="3" spans="1:19" ht="15.75">
      <c r="A3" s="168" t="s">
        <v>94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</row>
    <row r="4" spans="1:19" ht="15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.75">
      <c r="A5" s="26" t="s">
        <v>1</v>
      </c>
      <c r="B5" s="26"/>
      <c r="C5" s="26"/>
      <c r="D5" s="26"/>
      <c r="E5" s="26"/>
      <c r="F5" s="26"/>
      <c r="G5" s="26"/>
      <c r="H5" s="26"/>
      <c r="I5" s="25"/>
      <c r="J5" s="167" t="s">
        <v>2</v>
      </c>
      <c r="K5" s="167"/>
      <c r="L5" s="167"/>
      <c r="M5" s="167"/>
      <c r="N5" s="167"/>
      <c r="O5" s="167"/>
      <c r="P5" s="167"/>
      <c r="Q5" s="167"/>
      <c r="R5" s="27"/>
      <c r="S5" s="25"/>
    </row>
    <row r="6" spans="1:19" ht="15.75">
      <c r="A6" s="28" t="s">
        <v>26</v>
      </c>
      <c r="B6" s="26"/>
      <c r="C6" s="26"/>
      <c r="D6" s="166" t="s">
        <v>69</v>
      </c>
      <c r="E6" s="166"/>
      <c r="F6" s="166"/>
      <c r="G6" s="29"/>
      <c r="H6" s="29"/>
      <c r="I6" s="25"/>
      <c r="J6" s="28" t="s">
        <v>27</v>
      </c>
      <c r="K6" s="26"/>
      <c r="L6" s="26"/>
      <c r="M6" s="26"/>
      <c r="N6" s="26"/>
      <c r="O6" s="26"/>
      <c r="P6" s="26"/>
      <c r="Q6" s="26"/>
      <c r="R6" s="24">
        <f>F13/F10</f>
        <v>1</v>
      </c>
      <c r="S6" s="29"/>
    </row>
    <row r="7" spans="1:19" ht="15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5.75">
      <c r="A8" s="28" t="s">
        <v>17</v>
      </c>
      <c r="B8" s="26"/>
      <c r="C8" s="26"/>
      <c r="D8" s="26"/>
      <c r="E8" s="26"/>
      <c r="F8" s="97" t="s">
        <v>217</v>
      </c>
      <c r="G8" s="29"/>
      <c r="H8" s="29"/>
      <c r="I8" s="25"/>
      <c r="J8" s="28" t="s">
        <v>16</v>
      </c>
      <c r="K8" s="26"/>
      <c r="L8" s="26"/>
      <c r="M8" s="26"/>
      <c r="N8" s="26"/>
      <c r="O8" s="26"/>
      <c r="P8" s="166" t="s">
        <v>71</v>
      </c>
      <c r="Q8" s="166"/>
      <c r="R8" s="166"/>
      <c r="S8" s="25"/>
    </row>
    <row r="9" spans="1:19" ht="15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5"/>
      <c r="Q9" s="55"/>
      <c r="R9" s="55"/>
      <c r="S9" s="25"/>
    </row>
    <row r="10" spans="1:19" ht="15.75">
      <c r="A10" s="26" t="s">
        <v>23</v>
      </c>
      <c r="B10" s="26"/>
      <c r="C10" s="26"/>
      <c r="D10" s="26"/>
      <c r="E10" s="26"/>
      <c r="F10" s="56">
        <v>17</v>
      </c>
      <c r="G10" s="29"/>
      <c r="H10" s="29"/>
      <c r="I10" s="25"/>
      <c r="J10" s="28" t="s">
        <v>29</v>
      </c>
      <c r="K10" s="26"/>
      <c r="L10" s="26"/>
      <c r="M10" s="26"/>
      <c r="N10" s="26"/>
      <c r="O10" s="26"/>
      <c r="P10" s="166" t="s">
        <v>95</v>
      </c>
      <c r="Q10" s="166"/>
      <c r="R10" s="166"/>
      <c r="S10" s="25"/>
    </row>
    <row r="11" spans="1:19" ht="15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55"/>
      <c r="Q11" s="55"/>
      <c r="R11" s="55"/>
      <c r="S11" s="25"/>
    </row>
    <row r="12" spans="1:19" ht="15.75">
      <c r="A12" s="167" t="s">
        <v>3</v>
      </c>
      <c r="B12" s="167"/>
      <c r="C12" s="167"/>
      <c r="D12" s="167"/>
      <c r="E12" s="167"/>
      <c r="F12" s="167"/>
      <c r="G12" s="55"/>
      <c r="H12" s="55"/>
      <c r="I12" s="25"/>
      <c r="J12" s="28" t="s">
        <v>28</v>
      </c>
      <c r="K12" s="26"/>
      <c r="L12" s="26"/>
      <c r="M12" s="26"/>
      <c r="N12" s="26"/>
      <c r="O12" s="26"/>
      <c r="P12" s="166" t="s">
        <v>73</v>
      </c>
      <c r="Q12" s="166"/>
      <c r="R12" s="166"/>
      <c r="S12" s="25"/>
    </row>
    <row r="13" spans="1:19" ht="15.75">
      <c r="A13" s="26" t="s">
        <v>24</v>
      </c>
      <c r="B13" s="26"/>
      <c r="C13" s="26"/>
      <c r="D13" s="26"/>
      <c r="E13" s="26"/>
      <c r="F13" s="66">
        <v>17</v>
      </c>
      <c r="G13" s="57"/>
      <c r="H13" s="57"/>
      <c r="I13" s="25"/>
      <c r="J13" s="169"/>
      <c r="K13" s="167"/>
      <c r="L13" s="167"/>
      <c r="M13" s="167"/>
      <c r="N13" s="167"/>
      <c r="O13" s="167"/>
      <c r="P13" s="167"/>
      <c r="Q13" s="167"/>
      <c r="R13" s="26"/>
      <c r="S13" s="25"/>
    </row>
    <row r="14" spans="1:19" ht="1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</row>
    <row r="15" spans="1:17" ht="15" customHeight="1">
      <c r="A15" s="161" t="s">
        <v>4</v>
      </c>
      <c r="B15" s="161" t="s">
        <v>5</v>
      </c>
      <c r="C15" s="161" t="s">
        <v>50</v>
      </c>
      <c r="D15" s="161" t="s">
        <v>6</v>
      </c>
      <c r="E15" s="163" t="s">
        <v>7</v>
      </c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5"/>
    </row>
    <row r="16" spans="1:17" ht="39.75" customHeight="1">
      <c r="A16" s="161"/>
      <c r="B16" s="161"/>
      <c r="C16" s="161"/>
      <c r="D16" s="161"/>
      <c r="E16" s="161" t="s">
        <v>51</v>
      </c>
      <c r="F16" s="161"/>
      <c r="G16" s="161" t="s">
        <v>61</v>
      </c>
      <c r="H16" s="161"/>
      <c r="I16" s="161" t="s">
        <v>8</v>
      </c>
      <c r="J16" s="161"/>
      <c r="K16" s="161" t="s">
        <v>9</v>
      </c>
      <c r="L16" s="161"/>
      <c r="M16" s="161" t="s">
        <v>10</v>
      </c>
      <c r="N16" s="161"/>
      <c r="O16" s="161" t="s">
        <v>11</v>
      </c>
      <c r="P16" s="161"/>
      <c r="Q16" s="162" t="s">
        <v>32</v>
      </c>
    </row>
    <row r="17" spans="1:17" ht="15">
      <c r="A17" s="161"/>
      <c r="B17" s="161"/>
      <c r="C17" s="161"/>
      <c r="D17" s="161"/>
      <c r="E17" s="30" t="s">
        <v>12</v>
      </c>
      <c r="F17" s="30" t="s">
        <v>13</v>
      </c>
      <c r="G17" s="30" t="s">
        <v>12</v>
      </c>
      <c r="H17" s="30" t="s">
        <v>13</v>
      </c>
      <c r="I17" s="30" t="s">
        <v>12</v>
      </c>
      <c r="J17" s="30" t="s">
        <v>13</v>
      </c>
      <c r="K17" s="30" t="s">
        <v>12</v>
      </c>
      <c r="L17" s="30" t="s">
        <v>13</v>
      </c>
      <c r="M17" s="30" t="s">
        <v>12</v>
      </c>
      <c r="N17" s="30" t="s">
        <v>13</v>
      </c>
      <c r="O17" s="30" t="s">
        <v>12</v>
      </c>
      <c r="P17" s="30" t="s">
        <v>13</v>
      </c>
      <c r="Q17" s="161"/>
    </row>
    <row r="18" spans="1:17" ht="15">
      <c r="A18" s="67">
        <v>1</v>
      </c>
      <c r="B18" s="120" t="s">
        <v>218</v>
      </c>
      <c r="C18" s="2" t="s">
        <v>193</v>
      </c>
      <c r="D18" s="2">
        <v>17</v>
      </c>
      <c r="E18" s="94">
        <v>0.0030787037037037037</v>
      </c>
      <c r="F18" s="6">
        <v>12</v>
      </c>
      <c r="G18" s="58">
        <v>13.2</v>
      </c>
      <c r="H18" s="6">
        <v>42</v>
      </c>
      <c r="I18" s="7">
        <v>12</v>
      </c>
      <c r="J18" s="7">
        <v>30</v>
      </c>
      <c r="K18" s="6">
        <v>28</v>
      </c>
      <c r="L18" s="7">
        <v>26</v>
      </c>
      <c r="M18" s="6">
        <v>244</v>
      </c>
      <c r="N18" s="7">
        <v>49</v>
      </c>
      <c r="O18" s="6">
        <v>2</v>
      </c>
      <c r="P18" s="7">
        <v>10</v>
      </c>
      <c r="Q18" s="31">
        <f>(F18+H18+J18+L18+N18+P18)</f>
        <v>169</v>
      </c>
    </row>
    <row r="19" spans="1:17" ht="15">
      <c r="A19" s="67">
        <v>2</v>
      </c>
      <c r="B19" s="120" t="s">
        <v>219</v>
      </c>
      <c r="C19" s="2" t="s">
        <v>193</v>
      </c>
      <c r="D19" s="2">
        <v>17</v>
      </c>
      <c r="E19" s="41">
        <v>0.003148148148148148</v>
      </c>
      <c r="F19" s="4">
        <v>15</v>
      </c>
      <c r="G19" s="58">
        <v>9.5</v>
      </c>
      <c r="H19" s="6">
        <v>24</v>
      </c>
      <c r="I19" s="5">
        <v>7</v>
      </c>
      <c r="J19" s="5">
        <v>19</v>
      </c>
      <c r="K19" s="4">
        <v>26</v>
      </c>
      <c r="L19" s="5">
        <v>24</v>
      </c>
      <c r="M19" s="4">
        <v>170</v>
      </c>
      <c r="N19" s="5">
        <v>8</v>
      </c>
      <c r="O19" s="4">
        <v>-1</v>
      </c>
      <c r="P19" s="5">
        <v>6</v>
      </c>
      <c r="Q19" s="31">
        <f aca="true" t="shared" si="0" ref="Q19:Q48">(F19+H19+J19+L19+N19+P19)</f>
        <v>96</v>
      </c>
    </row>
    <row r="20" spans="1:17" ht="15">
      <c r="A20" s="67">
        <v>3</v>
      </c>
      <c r="B20" s="121" t="s">
        <v>220</v>
      </c>
      <c r="C20" s="2" t="s">
        <v>193</v>
      </c>
      <c r="D20" s="2">
        <v>17</v>
      </c>
      <c r="E20" s="41">
        <v>0.003645833333333333</v>
      </c>
      <c r="F20" s="4">
        <v>5</v>
      </c>
      <c r="G20" s="58">
        <v>9.3</v>
      </c>
      <c r="H20" s="6">
        <v>28</v>
      </c>
      <c r="I20" s="5">
        <v>2</v>
      </c>
      <c r="J20" s="5">
        <v>4</v>
      </c>
      <c r="K20" s="4">
        <v>24</v>
      </c>
      <c r="L20" s="5">
        <v>20</v>
      </c>
      <c r="M20" s="4">
        <v>182</v>
      </c>
      <c r="N20" s="5">
        <v>12</v>
      </c>
      <c r="O20" s="4">
        <v>-4</v>
      </c>
      <c r="P20" s="5">
        <v>2</v>
      </c>
      <c r="Q20" s="31">
        <f t="shared" si="0"/>
        <v>71</v>
      </c>
    </row>
    <row r="21" spans="1:17" ht="15">
      <c r="A21" s="67">
        <v>4</v>
      </c>
      <c r="B21" s="120" t="s">
        <v>221</v>
      </c>
      <c r="C21" s="2" t="s">
        <v>193</v>
      </c>
      <c r="D21" s="2">
        <v>17</v>
      </c>
      <c r="E21" s="41">
        <v>0.0030324074074074073</v>
      </c>
      <c r="F21" s="4">
        <v>18</v>
      </c>
      <c r="G21" s="58">
        <v>8.6</v>
      </c>
      <c r="H21" s="6">
        <v>44</v>
      </c>
      <c r="I21" s="5">
        <v>5</v>
      </c>
      <c r="J21" s="5">
        <v>13</v>
      </c>
      <c r="K21" s="4">
        <v>20</v>
      </c>
      <c r="L21" s="5">
        <v>15</v>
      </c>
      <c r="M21" s="4">
        <v>176</v>
      </c>
      <c r="N21" s="5">
        <v>10</v>
      </c>
      <c r="O21" s="4">
        <v>0</v>
      </c>
      <c r="P21" s="5">
        <v>8</v>
      </c>
      <c r="Q21" s="31">
        <f t="shared" si="0"/>
        <v>108</v>
      </c>
    </row>
    <row r="22" spans="1:17" ht="15">
      <c r="A22" s="67">
        <v>5</v>
      </c>
      <c r="B22" s="120" t="s">
        <v>222</v>
      </c>
      <c r="C22" s="2" t="s">
        <v>193</v>
      </c>
      <c r="D22" s="2">
        <v>17</v>
      </c>
      <c r="E22" s="41">
        <v>0.0032407407407407406</v>
      </c>
      <c r="F22" s="4">
        <v>13</v>
      </c>
      <c r="G22" s="58">
        <v>8.7</v>
      </c>
      <c r="H22" s="6">
        <v>41</v>
      </c>
      <c r="I22" s="5">
        <v>8</v>
      </c>
      <c r="J22" s="5">
        <v>22</v>
      </c>
      <c r="K22" s="4">
        <v>21</v>
      </c>
      <c r="L22" s="5">
        <v>16</v>
      </c>
      <c r="M22" s="4">
        <v>185</v>
      </c>
      <c r="N22" s="5">
        <v>13</v>
      </c>
      <c r="O22" s="4">
        <v>1</v>
      </c>
      <c r="P22" s="5">
        <v>6</v>
      </c>
      <c r="Q22" s="31">
        <f t="shared" si="0"/>
        <v>111</v>
      </c>
    </row>
    <row r="23" spans="1:17" ht="15">
      <c r="A23" s="67">
        <v>6</v>
      </c>
      <c r="B23" s="120" t="s">
        <v>223</v>
      </c>
      <c r="C23" s="2" t="s">
        <v>216</v>
      </c>
      <c r="D23" s="2">
        <v>17</v>
      </c>
      <c r="E23" s="41">
        <v>0.0037384259259259263</v>
      </c>
      <c r="F23" s="4">
        <v>11</v>
      </c>
      <c r="G23" s="58">
        <v>11.5</v>
      </c>
      <c r="H23" s="6">
        <v>11</v>
      </c>
      <c r="I23" s="5">
        <v>9</v>
      </c>
      <c r="J23" s="5">
        <v>6</v>
      </c>
      <c r="K23" s="4">
        <v>22</v>
      </c>
      <c r="L23" s="5">
        <v>30</v>
      </c>
      <c r="M23" s="4">
        <v>176</v>
      </c>
      <c r="N23" s="5">
        <v>26</v>
      </c>
      <c r="O23" s="4">
        <v>4</v>
      </c>
      <c r="P23" s="5">
        <v>8</v>
      </c>
      <c r="Q23" s="31">
        <f t="shared" si="0"/>
        <v>92</v>
      </c>
    </row>
    <row r="24" spans="1:17" ht="15">
      <c r="A24" s="67">
        <v>7</v>
      </c>
      <c r="B24" s="120" t="s">
        <v>224</v>
      </c>
      <c r="C24" s="2" t="s">
        <v>216</v>
      </c>
      <c r="D24" s="2">
        <v>17</v>
      </c>
      <c r="E24" s="41">
        <v>0.004074074074074075</v>
      </c>
      <c r="F24" s="4">
        <v>6</v>
      </c>
      <c r="G24" s="58">
        <v>10.9</v>
      </c>
      <c r="H24" s="6">
        <v>17</v>
      </c>
      <c r="I24" s="5">
        <v>9</v>
      </c>
      <c r="J24" s="5">
        <v>6</v>
      </c>
      <c r="K24" s="4">
        <v>22</v>
      </c>
      <c r="L24" s="5">
        <v>30</v>
      </c>
      <c r="M24" s="4">
        <v>176</v>
      </c>
      <c r="N24" s="5">
        <v>26</v>
      </c>
      <c r="O24" s="4">
        <v>7</v>
      </c>
      <c r="P24" s="5">
        <v>14</v>
      </c>
      <c r="Q24" s="31">
        <f t="shared" si="0"/>
        <v>99</v>
      </c>
    </row>
    <row r="25" spans="1:17" ht="15">
      <c r="A25" s="67">
        <v>8</v>
      </c>
      <c r="B25" s="122" t="s">
        <v>225</v>
      </c>
      <c r="C25" s="2" t="s">
        <v>216</v>
      </c>
      <c r="D25" s="2">
        <v>17</v>
      </c>
      <c r="E25" s="94">
        <v>0.004016203703703703</v>
      </c>
      <c r="F25" s="6">
        <v>5</v>
      </c>
      <c r="G25" s="58">
        <v>10.6</v>
      </c>
      <c r="H25" s="6">
        <v>20</v>
      </c>
      <c r="I25" s="7">
        <v>13</v>
      </c>
      <c r="J25" s="7">
        <v>10</v>
      </c>
      <c r="K25" s="6">
        <v>19</v>
      </c>
      <c r="L25" s="7">
        <v>24</v>
      </c>
      <c r="M25" s="6">
        <v>165</v>
      </c>
      <c r="N25" s="7">
        <v>20</v>
      </c>
      <c r="O25" s="6">
        <v>19</v>
      </c>
      <c r="P25" s="7">
        <v>47</v>
      </c>
      <c r="Q25" s="31">
        <f t="shared" si="0"/>
        <v>126</v>
      </c>
    </row>
    <row r="26" spans="1:17" ht="15">
      <c r="A26" s="67">
        <v>9</v>
      </c>
      <c r="B26" s="120" t="s">
        <v>226</v>
      </c>
      <c r="C26" s="2" t="s">
        <v>216</v>
      </c>
      <c r="D26" s="2">
        <v>17</v>
      </c>
      <c r="E26" s="94">
        <v>0.004050925925925926</v>
      </c>
      <c r="F26" s="6">
        <v>4</v>
      </c>
      <c r="G26" s="58">
        <v>19.6</v>
      </c>
      <c r="H26" s="6">
        <v>12</v>
      </c>
      <c r="I26" s="7">
        <v>12</v>
      </c>
      <c r="J26" s="7">
        <v>9</v>
      </c>
      <c r="K26" s="6">
        <v>19</v>
      </c>
      <c r="L26" s="7">
        <v>15</v>
      </c>
      <c r="M26" s="6">
        <v>150</v>
      </c>
      <c r="N26" s="7">
        <v>9</v>
      </c>
      <c r="O26" s="6">
        <v>17</v>
      </c>
      <c r="P26" s="7">
        <v>38</v>
      </c>
      <c r="Q26" s="31">
        <f t="shared" si="0"/>
        <v>87</v>
      </c>
    </row>
    <row r="27" spans="1:17" ht="15">
      <c r="A27" s="67">
        <v>10</v>
      </c>
      <c r="B27" s="120" t="s">
        <v>227</v>
      </c>
      <c r="C27" s="2" t="s">
        <v>216</v>
      </c>
      <c r="D27" s="2">
        <v>17</v>
      </c>
      <c r="E27" s="94">
        <v>0.004050925925925926</v>
      </c>
      <c r="F27" s="6">
        <v>4</v>
      </c>
      <c r="G27" s="58">
        <v>20.5</v>
      </c>
      <c r="H27" s="6">
        <v>9</v>
      </c>
      <c r="I27" s="7">
        <v>8</v>
      </c>
      <c r="J27" s="7">
        <v>5</v>
      </c>
      <c r="K27" s="6">
        <v>18</v>
      </c>
      <c r="L27" s="7">
        <v>14</v>
      </c>
      <c r="M27" s="6">
        <v>165</v>
      </c>
      <c r="N27" s="7">
        <v>15</v>
      </c>
      <c r="O27" s="6">
        <v>16</v>
      </c>
      <c r="P27" s="7">
        <v>35</v>
      </c>
      <c r="Q27" s="31">
        <f t="shared" si="0"/>
        <v>82</v>
      </c>
    </row>
    <row r="28" spans="1:17" ht="15">
      <c r="A28" s="67">
        <v>11</v>
      </c>
      <c r="B28" s="120" t="s">
        <v>93</v>
      </c>
      <c r="C28" s="2" t="s">
        <v>216</v>
      </c>
      <c r="D28" s="2">
        <v>17</v>
      </c>
      <c r="E28" s="94">
        <v>0.004062499999999999</v>
      </c>
      <c r="F28" s="6">
        <v>4</v>
      </c>
      <c r="G28" s="58" t="s">
        <v>285</v>
      </c>
      <c r="H28" s="6">
        <v>4</v>
      </c>
      <c r="I28" s="7">
        <v>13</v>
      </c>
      <c r="J28" s="7">
        <v>10</v>
      </c>
      <c r="K28" s="6">
        <v>15</v>
      </c>
      <c r="L28" s="7">
        <v>11</v>
      </c>
      <c r="M28" s="6">
        <v>175</v>
      </c>
      <c r="N28" s="7">
        <v>20</v>
      </c>
      <c r="O28" s="6">
        <v>5</v>
      </c>
      <c r="P28" s="7">
        <v>10</v>
      </c>
      <c r="Q28" s="31">
        <f t="shared" si="0"/>
        <v>59</v>
      </c>
    </row>
    <row r="29" spans="1:17" ht="15">
      <c r="A29" s="67">
        <v>12</v>
      </c>
      <c r="B29" s="120" t="s">
        <v>228</v>
      </c>
      <c r="C29" s="2" t="s">
        <v>216</v>
      </c>
      <c r="D29" s="2">
        <v>17</v>
      </c>
      <c r="E29" s="94">
        <v>0.003935185185185186</v>
      </c>
      <c r="F29" s="6">
        <v>6</v>
      </c>
      <c r="G29" s="58">
        <v>21.1</v>
      </c>
      <c r="H29" s="6">
        <v>7</v>
      </c>
      <c r="I29" s="7">
        <v>10</v>
      </c>
      <c r="J29" s="7">
        <v>7</v>
      </c>
      <c r="K29" s="6">
        <v>21</v>
      </c>
      <c r="L29" s="7">
        <v>18</v>
      </c>
      <c r="M29" s="6">
        <v>140</v>
      </c>
      <c r="N29" s="7">
        <v>4</v>
      </c>
      <c r="O29" s="6">
        <v>7</v>
      </c>
      <c r="P29" s="7">
        <v>14</v>
      </c>
      <c r="Q29" s="31">
        <f t="shared" si="0"/>
        <v>56</v>
      </c>
    </row>
    <row r="30" spans="1:17" ht="15">
      <c r="A30" s="67">
        <v>13</v>
      </c>
      <c r="B30" s="122" t="s">
        <v>229</v>
      </c>
      <c r="C30" s="2" t="s">
        <v>216</v>
      </c>
      <c r="D30" s="2">
        <v>17</v>
      </c>
      <c r="E30" s="94">
        <v>0.0038194444444444443</v>
      </c>
      <c r="F30" s="6">
        <v>8</v>
      </c>
      <c r="G30" s="58">
        <v>20</v>
      </c>
      <c r="H30" s="6">
        <v>10</v>
      </c>
      <c r="I30" s="7">
        <v>9</v>
      </c>
      <c r="J30" s="7">
        <v>6</v>
      </c>
      <c r="K30" s="6">
        <v>18</v>
      </c>
      <c r="L30" s="7">
        <v>14</v>
      </c>
      <c r="M30" s="6">
        <v>155</v>
      </c>
      <c r="N30" s="7">
        <v>10</v>
      </c>
      <c r="O30" s="6">
        <v>15</v>
      </c>
      <c r="P30" s="7">
        <v>32</v>
      </c>
      <c r="Q30" s="31">
        <f t="shared" si="0"/>
        <v>80</v>
      </c>
    </row>
    <row r="31" spans="1:17" ht="15">
      <c r="A31" s="68">
        <v>14</v>
      </c>
      <c r="B31" s="120" t="s">
        <v>230</v>
      </c>
      <c r="C31" s="2" t="s">
        <v>216</v>
      </c>
      <c r="D31" s="2">
        <v>17</v>
      </c>
      <c r="E31" s="94">
        <v>0.004224537037037037</v>
      </c>
      <c r="F31" s="6">
        <v>1</v>
      </c>
      <c r="G31" s="58">
        <v>19.5</v>
      </c>
      <c r="H31" s="6">
        <v>12</v>
      </c>
      <c r="I31" s="7">
        <v>7</v>
      </c>
      <c r="J31" s="7">
        <v>4</v>
      </c>
      <c r="K31" s="6">
        <v>20</v>
      </c>
      <c r="L31" s="7">
        <v>16</v>
      </c>
      <c r="M31" s="6">
        <v>165</v>
      </c>
      <c r="N31" s="7">
        <v>15</v>
      </c>
      <c r="O31" s="6">
        <v>11</v>
      </c>
      <c r="P31" s="7">
        <v>22</v>
      </c>
      <c r="Q31" s="31">
        <f t="shared" si="0"/>
        <v>70</v>
      </c>
    </row>
    <row r="32" spans="1:17" ht="15">
      <c r="A32" s="68">
        <v>15</v>
      </c>
      <c r="B32" s="120" t="s">
        <v>231</v>
      </c>
      <c r="C32" s="2" t="s">
        <v>216</v>
      </c>
      <c r="D32" s="2">
        <v>17</v>
      </c>
      <c r="E32" s="94">
        <v>0.004189814814814815</v>
      </c>
      <c r="F32" s="6">
        <v>1</v>
      </c>
      <c r="G32" s="58">
        <v>19.6</v>
      </c>
      <c r="H32" s="6">
        <v>12</v>
      </c>
      <c r="I32" s="7">
        <v>10</v>
      </c>
      <c r="J32" s="7">
        <v>7</v>
      </c>
      <c r="K32" s="6">
        <v>17</v>
      </c>
      <c r="L32" s="7">
        <v>13</v>
      </c>
      <c r="M32" s="6">
        <v>170</v>
      </c>
      <c r="N32" s="7">
        <v>17</v>
      </c>
      <c r="O32" s="6">
        <v>21</v>
      </c>
      <c r="P32" s="7">
        <v>50</v>
      </c>
      <c r="Q32" s="31">
        <f t="shared" si="0"/>
        <v>100</v>
      </c>
    </row>
    <row r="33" spans="1:17" ht="15">
      <c r="A33" s="68">
        <v>16</v>
      </c>
      <c r="B33" s="120" t="s">
        <v>232</v>
      </c>
      <c r="C33" s="2" t="s">
        <v>216</v>
      </c>
      <c r="D33" s="2">
        <v>17</v>
      </c>
      <c r="E33" s="41">
        <v>0.004074074074074075</v>
      </c>
      <c r="F33" s="4">
        <v>6</v>
      </c>
      <c r="G33" s="58">
        <v>10.4</v>
      </c>
      <c r="H33" s="6">
        <v>23</v>
      </c>
      <c r="I33" s="5">
        <v>15</v>
      </c>
      <c r="J33" s="5">
        <v>12</v>
      </c>
      <c r="K33" s="4">
        <v>18</v>
      </c>
      <c r="L33" s="5">
        <v>22</v>
      </c>
      <c r="M33" s="4">
        <v>174</v>
      </c>
      <c r="N33" s="5">
        <v>25</v>
      </c>
      <c r="O33" s="4">
        <v>-3</v>
      </c>
      <c r="P33" s="5">
        <v>1</v>
      </c>
      <c r="Q33" s="31">
        <f t="shared" si="0"/>
        <v>89</v>
      </c>
    </row>
    <row r="34" spans="1:17" ht="15">
      <c r="A34" s="68">
        <v>17</v>
      </c>
      <c r="B34" s="120" t="s">
        <v>233</v>
      </c>
      <c r="C34" s="2" t="s">
        <v>216</v>
      </c>
      <c r="D34" s="2">
        <v>17</v>
      </c>
      <c r="E34" s="41">
        <v>0.0037384259259259263</v>
      </c>
      <c r="F34" s="4">
        <v>13</v>
      </c>
      <c r="G34" s="58">
        <v>10.2</v>
      </c>
      <c r="H34" s="6">
        <v>27</v>
      </c>
      <c r="I34" s="5">
        <v>17</v>
      </c>
      <c r="J34" s="5">
        <v>14</v>
      </c>
      <c r="K34" s="4">
        <v>17</v>
      </c>
      <c r="L34" s="5">
        <v>19</v>
      </c>
      <c r="M34" s="4">
        <v>160</v>
      </c>
      <c r="N34" s="5">
        <v>18</v>
      </c>
      <c r="O34" s="4">
        <v>0</v>
      </c>
      <c r="P34" s="5">
        <v>4</v>
      </c>
      <c r="Q34" s="31">
        <f t="shared" si="0"/>
        <v>95</v>
      </c>
    </row>
    <row r="35" spans="1:17" ht="15">
      <c r="A35" s="68">
        <v>18</v>
      </c>
      <c r="B35" s="44"/>
      <c r="C35" s="2"/>
      <c r="D35" s="2"/>
      <c r="E35" s="41"/>
      <c r="F35" s="4"/>
      <c r="G35" s="58"/>
      <c r="H35" s="6"/>
      <c r="I35" s="5"/>
      <c r="J35" s="5"/>
      <c r="K35" s="4"/>
      <c r="L35" s="5"/>
      <c r="M35" s="4"/>
      <c r="N35" s="5"/>
      <c r="O35" s="4"/>
      <c r="P35" s="5"/>
      <c r="Q35" s="31">
        <f t="shared" si="0"/>
        <v>0</v>
      </c>
    </row>
    <row r="36" spans="1:17" ht="15">
      <c r="A36" s="68">
        <v>19</v>
      </c>
      <c r="B36" s="42"/>
      <c r="C36" s="2"/>
      <c r="D36" s="2"/>
      <c r="E36" s="94"/>
      <c r="F36" s="6"/>
      <c r="G36" s="58"/>
      <c r="H36" s="6"/>
      <c r="I36" s="7"/>
      <c r="J36" s="7"/>
      <c r="K36" s="6"/>
      <c r="L36" s="7"/>
      <c r="M36" s="6"/>
      <c r="N36" s="7"/>
      <c r="O36" s="6"/>
      <c r="P36" s="7"/>
      <c r="Q36" s="31">
        <f t="shared" si="0"/>
        <v>0</v>
      </c>
    </row>
    <row r="37" spans="1:17" ht="15">
      <c r="A37" s="68">
        <v>20</v>
      </c>
      <c r="B37" s="42"/>
      <c r="C37" s="2"/>
      <c r="D37" s="2"/>
      <c r="E37" s="94"/>
      <c r="F37" s="6"/>
      <c r="G37" s="58"/>
      <c r="H37" s="6"/>
      <c r="I37" s="7"/>
      <c r="J37" s="7"/>
      <c r="K37" s="6"/>
      <c r="L37" s="7"/>
      <c r="M37" s="6"/>
      <c r="N37" s="7"/>
      <c r="O37" s="6"/>
      <c r="P37" s="7"/>
      <c r="Q37" s="31">
        <f t="shared" si="0"/>
        <v>0</v>
      </c>
    </row>
    <row r="38" spans="1:17" ht="15">
      <c r="A38" s="68">
        <v>21</v>
      </c>
      <c r="B38" s="42"/>
      <c r="C38" s="2"/>
      <c r="D38" s="2"/>
      <c r="E38" s="94"/>
      <c r="F38" s="6"/>
      <c r="G38" s="58"/>
      <c r="H38" s="6"/>
      <c r="I38" s="7"/>
      <c r="J38" s="7"/>
      <c r="K38" s="6"/>
      <c r="L38" s="7"/>
      <c r="M38" s="6"/>
      <c r="N38" s="7"/>
      <c r="O38" s="6"/>
      <c r="P38" s="7"/>
      <c r="Q38" s="31">
        <f t="shared" si="0"/>
        <v>0</v>
      </c>
    </row>
    <row r="39" spans="1:17" ht="15">
      <c r="A39" s="68">
        <v>22</v>
      </c>
      <c r="B39" s="42"/>
      <c r="C39" s="2"/>
      <c r="D39" s="22"/>
      <c r="E39" s="94"/>
      <c r="F39" s="6"/>
      <c r="G39" s="58"/>
      <c r="H39" s="6"/>
      <c r="I39" s="7"/>
      <c r="J39" s="7"/>
      <c r="K39" s="6"/>
      <c r="L39" s="7"/>
      <c r="M39" s="6"/>
      <c r="N39" s="7"/>
      <c r="O39" s="6"/>
      <c r="P39" s="7"/>
      <c r="Q39" s="31">
        <f t="shared" si="0"/>
        <v>0</v>
      </c>
    </row>
    <row r="40" spans="1:17" ht="15">
      <c r="A40" s="68">
        <v>23</v>
      </c>
      <c r="B40" s="42"/>
      <c r="C40" s="2"/>
      <c r="D40" s="9"/>
      <c r="E40" s="94"/>
      <c r="F40" s="6"/>
      <c r="G40" s="58"/>
      <c r="H40" s="6"/>
      <c r="I40" s="7"/>
      <c r="J40" s="7"/>
      <c r="K40" s="6"/>
      <c r="L40" s="7"/>
      <c r="M40" s="6"/>
      <c r="N40" s="7"/>
      <c r="O40" s="6"/>
      <c r="P40" s="7"/>
      <c r="Q40" s="31">
        <f t="shared" si="0"/>
        <v>0</v>
      </c>
    </row>
    <row r="41" spans="1:17" ht="15">
      <c r="A41" s="68">
        <v>24</v>
      </c>
      <c r="B41" s="42"/>
      <c r="C41" s="2"/>
      <c r="D41" s="9"/>
      <c r="E41" s="94"/>
      <c r="F41" s="6"/>
      <c r="G41" s="58"/>
      <c r="H41" s="6"/>
      <c r="I41" s="7"/>
      <c r="J41" s="7"/>
      <c r="K41" s="6"/>
      <c r="L41" s="7"/>
      <c r="M41" s="6"/>
      <c r="N41" s="7"/>
      <c r="O41" s="6"/>
      <c r="P41" s="7"/>
      <c r="Q41" s="31">
        <f t="shared" si="0"/>
        <v>0</v>
      </c>
    </row>
    <row r="42" spans="1:17" ht="15">
      <c r="A42" s="8"/>
      <c r="B42" s="42"/>
      <c r="C42" s="45"/>
      <c r="D42" s="3"/>
      <c r="E42" s="94"/>
      <c r="F42" s="6"/>
      <c r="G42" s="58"/>
      <c r="H42" s="6"/>
      <c r="I42" s="7"/>
      <c r="J42" s="7"/>
      <c r="K42" s="6"/>
      <c r="L42" s="7"/>
      <c r="M42" s="6"/>
      <c r="N42" s="7"/>
      <c r="O42" s="6"/>
      <c r="P42" s="7"/>
      <c r="Q42" s="31">
        <f t="shared" si="0"/>
        <v>0</v>
      </c>
    </row>
    <row r="43" spans="1:17" ht="15">
      <c r="A43" s="8"/>
      <c r="B43" s="12"/>
      <c r="C43" s="45"/>
      <c r="D43" s="9"/>
      <c r="E43" s="94"/>
      <c r="F43" s="6"/>
      <c r="G43" s="58"/>
      <c r="H43" s="6"/>
      <c r="I43" s="7"/>
      <c r="J43" s="7"/>
      <c r="K43" s="6"/>
      <c r="L43" s="7"/>
      <c r="M43" s="6"/>
      <c r="N43" s="7"/>
      <c r="O43" s="6"/>
      <c r="P43" s="7"/>
      <c r="Q43" s="31">
        <f t="shared" si="0"/>
        <v>0</v>
      </c>
    </row>
    <row r="44" spans="1:17" ht="15">
      <c r="A44" s="11"/>
      <c r="B44" s="13"/>
      <c r="C44" s="46"/>
      <c r="D44" s="9"/>
      <c r="E44" s="94"/>
      <c r="F44" s="6"/>
      <c r="G44" s="58"/>
      <c r="H44" s="6"/>
      <c r="I44" s="7"/>
      <c r="J44" s="7"/>
      <c r="K44" s="6"/>
      <c r="L44" s="7"/>
      <c r="M44" s="6"/>
      <c r="N44" s="7"/>
      <c r="O44" s="6"/>
      <c r="P44" s="7"/>
      <c r="Q44" s="31">
        <f t="shared" si="0"/>
        <v>0</v>
      </c>
    </row>
    <row r="45" spans="1:17" ht="15.75" customHeight="1">
      <c r="A45" s="8"/>
      <c r="B45" s="12"/>
      <c r="C45" s="45"/>
      <c r="D45" s="10"/>
      <c r="E45" s="94"/>
      <c r="F45" s="6"/>
      <c r="G45" s="58"/>
      <c r="H45" s="6"/>
      <c r="I45" s="7"/>
      <c r="J45" s="7"/>
      <c r="K45" s="6"/>
      <c r="L45" s="7"/>
      <c r="M45" s="6"/>
      <c r="N45" s="7"/>
      <c r="O45" s="6"/>
      <c r="P45" s="7"/>
      <c r="Q45" s="31">
        <f t="shared" si="0"/>
        <v>0</v>
      </c>
    </row>
    <row r="46" spans="1:17" ht="15">
      <c r="A46" s="8"/>
      <c r="B46" s="12"/>
      <c r="C46" s="45"/>
      <c r="D46" s="10"/>
      <c r="E46" s="94"/>
      <c r="F46" s="6"/>
      <c r="G46" s="58"/>
      <c r="H46" s="6"/>
      <c r="I46" s="7"/>
      <c r="J46" s="7"/>
      <c r="K46" s="6"/>
      <c r="L46" s="7"/>
      <c r="M46" s="6"/>
      <c r="N46" s="7"/>
      <c r="O46" s="6"/>
      <c r="P46" s="7"/>
      <c r="Q46" s="31">
        <f t="shared" si="0"/>
        <v>0</v>
      </c>
    </row>
    <row r="47" spans="1:17" ht="15">
      <c r="A47" s="8"/>
      <c r="B47" s="12"/>
      <c r="C47" s="46"/>
      <c r="D47" s="10"/>
      <c r="E47" s="94"/>
      <c r="F47" s="6"/>
      <c r="G47" s="58"/>
      <c r="H47" s="6"/>
      <c r="I47" s="7"/>
      <c r="J47" s="7"/>
      <c r="K47" s="6"/>
      <c r="L47" s="7"/>
      <c r="M47" s="6"/>
      <c r="N47" s="7"/>
      <c r="O47" s="6"/>
      <c r="P47" s="7"/>
      <c r="Q47" s="31">
        <f t="shared" si="0"/>
        <v>0</v>
      </c>
    </row>
    <row r="48" spans="1:17" ht="15">
      <c r="A48" s="32"/>
      <c r="B48" s="21" t="s">
        <v>33</v>
      </c>
      <c r="C48" s="69"/>
      <c r="D48" s="70"/>
      <c r="E48" s="95">
        <f>SUM(E18:E47)</f>
        <v>0.06412037037037036</v>
      </c>
      <c r="F48" s="17">
        <f aca="true" t="shared" si="1" ref="F48:P48">SUM(F18:F47)</f>
        <v>132</v>
      </c>
      <c r="G48" s="59">
        <f t="shared" si="1"/>
        <v>223.2</v>
      </c>
      <c r="H48" s="17">
        <f>SUM(H18:H47)</f>
        <v>343</v>
      </c>
      <c r="I48" s="18">
        <f t="shared" si="1"/>
        <v>166</v>
      </c>
      <c r="J48" s="18">
        <f t="shared" si="1"/>
        <v>184</v>
      </c>
      <c r="K48" s="17">
        <f t="shared" si="1"/>
        <v>345</v>
      </c>
      <c r="L48" s="18">
        <f t="shared" si="1"/>
        <v>327</v>
      </c>
      <c r="M48" s="17">
        <f t="shared" si="1"/>
        <v>2928</v>
      </c>
      <c r="N48" s="18">
        <f t="shared" si="1"/>
        <v>297</v>
      </c>
      <c r="O48" s="17">
        <f t="shared" si="1"/>
        <v>117</v>
      </c>
      <c r="P48" s="18">
        <f t="shared" si="1"/>
        <v>307</v>
      </c>
      <c r="Q48" s="31">
        <f t="shared" si="0"/>
        <v>1590</v>
      </c>
    </row>
    <row r="49" spans="1:17" ht="15.75" customHeight="1">
      <c r="A49" s="159" t="s">
        <v>22</v>
      </c>
      <c r="B49" s="160"/>
      <c r="C49" s="18"/>
      <c r="D49" s="18"/>
      <c r="E49" s="47">
        <f>SUM(E18:E47)/F13</f>
        <v>0.003771786492374727</v>
      </c>
      <c r="F49" s="19">
        <f>SUM(F18:F47)/$F13</f>
        <v>7.764705882352941</v>
      </c>
      <c r="G49" s="60">
        <f>SUM(G18:G47)/$F13</f>
        <v>13.129411764705882</v>
      </c>
      <c r="H49" s="19">
        <f>SUM(H18:H47)/$F13</f>
        <v>20.176470588235293</v>
      </c>
      <c r="I49" s="19">
        <f aca="true" t="shared" si="2" ref="I49:P49">SUM(I18:I47)/$F13</f>
        <v>9.764705882352942</v>
      </c>
      <c r="J49" s="19">
        <f t="shared" si="2"/>
        <v>10.823529411764707</v>
      </c>
      <c r="K49" s="19">
        <f t="shared" si="2"/>
        <v>20.294117647058822</v>
      </c>
      <c r="L49" s="19">
        <f t="shared" si="2"/>
        <v>19.235294117647058</v>
      </c>
      <c r="M49" s="19">
        <f t="shared" si="2"/>
        <v>172.23529411764707</v>
      </c>
      <c r="N49" s="19">
        <f t="shared" si="2"/>
        <v>17.470588235294116</v>
      </c>
      <c r="O49" s="19">
        <f t="shared" si="2"/>
        <v>6.882352941176471</v>
      </c>
      <c r="P49" s="19">
        <f t="shared" si="2"/>
        <v>18.058823529411764</v>
      </c>
      <c r="Q49" s="19">
        <f>SUM(Q18:Q47)/$F13/6</f>
        <v>15.588235294117647</v>
      </c>
    </row>
    <row r="50" spans="1:19" ht="15">
      <c r="A50" s="20"/>
      <c r="B50" s="20" t="s">
        <v>14</v>
      </c>
      <c r="C50" s="20"/>
      <c r="D50" s="20"/>
      <c r="E50" s="27" t="s">
        <v>25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15">
      <c r="A51" s="20"/>
      <c r="B51" s="27" t="s">
        <v>15</v>
      </c>
      <c r="C51" s="20"/>
      <c r="D51" s="20"/>
      <c r="F51" s="20"/>
      <c r="G51" s="20"/>
      <c r="H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4" ht="15">
      <c r="B54" s="14"/>
    </row>
    <row r="56" ht="15">
      <c r="A56" s="20"/>
    </row>
  </sheetData>
  <sheetProtection selectLockedCells="1"/>
  <mergeCells count="23">
    <mergeCell ref="A1:S1"/>
    <mergeCell ref="A2:S2"/>
    <mergeCell ref="A3:S3"/>
    <mergeCell ref="J5:Q5"/>
    <mergeCell ref="P12:R12"/>
    <mergeCell ref="P8:R8"/>
    <mergeCell ref="P10:R10"/>
    <mergeCell ref="A15:A17"/>
    <mergeCell ref="B15:B17"/>
    <mergeCell ref="C15:C17"/>
    <mergeCell ref="D15:D17"/>
    <mergeCell ref="D6:F6"/>
    <mergeCell ref="A12:F12"/>
    <mergeCell ref="J13:Q13"/>
    <mergeCell ref="O16:P16"/>
    <mergeCell ref="Q16:Q17"/>
    <mergeCell ref="E15:Q15"/>
    <mergeCell ref="A49:B49"/>
    <mergeCell ref="K16:L16"/>
    <mergeCell ref="M16:N16"/>
    <mergeCell ref="I16:J16"/>
    <mergeCell ref="E16:F16"/>
    <mergeCell ref="G16:H16"/>
  </mergeCells>
  <conditionalFormatting sqref="K28">
    <cfRule type="cellIs" priority="4" dxfId="74" operator="equal" stopIfTrue="1">
      <formula>0</formula>
    </cfRule>
  </conditionalFormatting>
  <conditionalFormatting sqref="K33">
    <cfRule type="cellIs" priority="3" dxfId="74" operator="equal" stopIfTrue="1">
      <formula>0</formula>
    </cfRule>
  </conditionalFormatting>
  <conditionalFormatting sqref="K33">
    <cfRule type="cellIs" priority="2" dxfId="74" operator="equal" stopIfTrue="1">
      <formula>0</formula>
    </cfRule>
  </conditionalFormatting>
  <conditionalFormatting sqref="K35">
    <cfRule type="cellIs" priority="1" dxfId="74" operator="equal" stopIfTrue="1">
      <formula>0</formula>
    </cfRule>
  </conditionalFormatting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orientation="landscape" paperSize="9" scale="7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23"/>
  <sheetViews>
    <sheetView tabSelected="1" view="pageBreakPreview" zoomScaleNormal="80" zoomScaleSheetLayoutView="100" zoomScalePageLayoutView="0" workbookViewId="0" topLeftCell="A7">
      <selection activeCell="C12" sqref="C12"/>
    </sheetView>
  </sheetViews>
  <sheetFormatPr defaultColWidth="9.140625" defaultRowHeight="15"/>
  <cols>
    <col min="1" max="4" width="9.7109375" style="15" customWidth="1"/>
    <col min="5" max="5" width="10.421875" style="15" customWidth="1"/>
    <col min="6" max="6" width="15.421875" style="15" customWidth="1"/>
    <col min="7" max="9" width="7.7109375" style="15" customWidth="1"/>
    <col min="10" max="10" width="8.8515625" style="15" customWidth="1"/>
    <col min="11" max="17" width="7.7109375" style="15" customWidth="1"/>
    <col min="18" max="18" width="11.00390625" style="15" customWidth="1"/>
    <col min="19" max="19" width="7.7109375" style="15" customWidth="1"/>
    <col min="20" max="20" width="11.140625" style="15" customWidth="1"/>
    <col min="21" max="16384" width="9.140625" style="15" customWidth="1"/>
  </cols>
  <sheetData>
    <row r="1" spans="1:20" ht="18.75">
      <c r="A1" s="174" t="s">
        <v>49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</row>
    <row r="2" spans="1:20" ht="18.75">
      <c r="A2" s="174" t="s">
        <v>54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</row>
    <row r="3" spans="1:20" ht="18.75">
      <c r="A3" s="174" t="s">
        <v>64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</row>
    <row r="4" spans="1:20" ht="15.75" customHeight="1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</row>
    <row r="5" spans="1:20" ht="15.75" customHeight="1">
      <c r="A5" s="178" t="s">
        <v>31</v>
      </c>
      <c r="B5" s="178"/>
      <c r="C5" s="178"/>
      <c r="D5" s="178"/>
      <c r="E5" s="178"/>
      <c r="F5" s="185"/>
      <c r="G5" s="185"/>
      <c r="H5" s="185"/>
      <c r="I5" s="185"/>
      <c r="J5" s="185"/>
      <c r="K5" s="185"/>
      <c r="L5" s="36"/>
      <c r="M5" s="34"/>
      <c r="N5" s="34"/>
      <c r="O5" s="34"/>
      <c r="P5" s="34"/>
      <c r="Q5" s="34"/>
      <c r="R5" s="34"/>
      <c r="S5" s="34"/>
      <c r="T5" s="34"/>
    </row>
    <row r="6" spans="1:20" ht="18.75" customHeight="1">
      <c r="A6" s="37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37"/>
    </row>
    <row r="7" spans="1:20" ht="13.5" customHeight="1">
      <c r="A7" s="34"/>
      <c r="B7" s="173" t="s">
        <v>30</v>
      </c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38"/>
    </row>
    <row r="8" spans="1:20" ht="24" customHeight="1" thickBot="1">
      <c r="A8" s="34"/>
      <c r="B8" s="34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</row>
    <row r="9" spans="1:18" ht="53.25" customHeight="1">
      <c r="A9" s="175" t="s">
        <v>17</v>
      </c>
      <c r="B9" s="171" t="s">
        <v>37</v>
      </c>
      <c r="C9" s="171" t="s">
        <v>36</v>
      </c>
      <c r="D9" s="171" t="s">
        <v>35</v>
      </c>
      <c r="E9" s="171" t="s">
        <v>34</v>
      </c>
      <c r="F9" s="177" t="s">
        <v>39</v>
      </c>
      <c r="G9" s="177"/>
      <c r="H9" s="186" t="s">
        <v>63</v>
      </c>
      <c r="I9" s="187"/>
      <c r="J9" s="177" t="s">
        <v>45</v>
      </c>
      <c r="K9" s="177"/>
      <c r="L9" s="177" t="s">
        <v>44</v>
      </c>
      <c r="M9" s="177"/>
      <c r="N9" s="177" t="s">
        <v>41</v>
      </c>
      <c r="O9" s="177"/>
      <c r="P9" s="177" t="s">
        <v>43</v>
      </c>
      <c r="Q9" s="177"/>
      <c r="R9" s="189" t="s">
        <v>48</v>
      </c>
    </row>
    <row r="10" spans="1:18" ht="143.25" customHeight="1">
      <c r="A10" s="176"/>
      <c r="B10" s="172"/>
      <c r="C10" s="172"/>
      <c r="D10" s="172"/>
      <c r="E10" s="172"/>
      <c r="F10" s="16" t="s">
        <v>52</v>
      </c>
      <c r="G10" s="16" t="s">
        <v>38</v>
      </c>
      <c r="H10" s="16" t="s">
        <v>46</v>
      </c>
      <c r="I10" s="16" t="s">
        <v>38</v>
      </c>
      <c r="J10" s="16" t="s">
        <v>40</v>
      </c>
      <c r="K10" s="16" t="s">
        <v>38</v>
      </c>
      <c r="L10" s="16" t="s">
        <v>40</v>
      </c>
      <c r="M10" s="16" t="s">
        <v>38</v>
      </c>
      <c r="N10" s="16" t="s">
        <v>42</v>
      </c>
      <c r="O10" s="16" t="s">
        <v>38</v>
      </c>
      <c r="P10" s="16" t="s">
        <v>42</v>
      </c>
      <c r="Q10" s="16" t="s">
        <v>38</v>
      </c>
      <c r="R10" s="190"/>
    </row>
    <row r="11" spans="1:18" ht="22.5" customHeight="1">
      <c r="A11" s="51" t="s">
        <v>65</v>
      </c>
      <c r="B11" s="65"/>
      <c r="C11" s="63">
        <f>SUM(5а!F9)</f>
        <v>0</v>
      </c>
      <c r="D11" s="63" t="e">
        <f>SUM(#REF!)</f>
        <v>#REF!</v>
      </c>
      <c r="E11" s="52" t="e">
        <f>D11/C11</f>
        <v>#REF!</v>
      </c>
      <c r="F11" s="53" t="e">
        <f>SUM(#REF!)</f>
        <v>#REF!</v>
      </c>
      <c r="G11" s="54" t="e">
        <f>SUM(#REF!)</f>
        <v>#REF!</v>
      </c>
      <c r="H11" s="62" t="e">
        <f>SUM(#REF!)</f>
        <v>#REF!</v>
      </c>
      <c r="I11" s="54" t="e">
        <f>SUM(#REF!)</f>
        <v>#REF!</v>
      </c>
      <c r="J11" s="54" t="e">
        <f>SUM(#REF!)</f>
        <v>#REF!</v>
      </c>
      <c r="K11" s="54" t="e">
        <f>SUM(#REF!)</f>
        <v>#REF!</v>
      </c>
      <c r="L11" s="54" t="e">
        <f>SUM(#REF!)</f>
        <v>#REF!</v>
      </c>
      <c r="M11" s="54" t="e">
        <f>SUM(#REF!)</f>
        <v>#REF!</v>
      </c>
      <c r="N11" s="54" t="e">
        <f>SUM(#REF!)</f>
        <v>#REF!</v>
      </c>
      <c r="O11" s="54" t="e">
        <f>SUM(#REF!)</f>
        <v>#REF!</v>
      </c>
      <c r="P11" s="54" t="e">
        <f>SUM(#REF!)</f>
        <v>#REF!</v>
      </c>
      <c r="Q11" s="54" t="e">
        <f>SUM(#REF!)</f>
        <v>#REF!</v>
      </c>
      <c r="R11" s="64" t="e">
        <f>SUM(G11,I11,K11,M11,O11,Q11)/D11/6</f>
        <v>#REF!</v>
      </c>
    </row>
    <row r="12" spans="1:18" ht="21" customHeight="1">
      <c r="A12" s="51" t="s">
        <v>62</v>
      </c>
      <c r="B12" s="65"/>
      <c r="C12" s="63">
        <f>SUM(5б!F10)</f>
        <v>26</v>
      </c>
      <c r="D12" s="63">
        <f>SUM(5б!$F13)</f>
        <v>26</v>
      </c>
      <c r="E12" s="52">
        <f aca="true" t="shared" si="0" ref="E12:E19">D12/C12</f>
        <v>1</v>
      </c>
      <c r="F12" s="53">
        <f>SUM(5б!E$48)</f>
        <v>0.10086805555555556</v>
      </c>
      <c r="G12" s="54">
        <f>SUM(5б!F$48)</f>
        <v>346</v>
      </c>
      <c r="H12" s="62">
        <f>SUM(5б!G$48)</f>
        <v>158.31</v>
      </c>
      <c r="I12" s="54">
        <f>SUM(5б!H$48)</f>
        <v>468</v>
      </c>
      <c r="J12" s="54">
        <f>SUM(5б!I$48)</f>
        <v>198</v>
      </c>
      <c r="K12" s="54">
        <f>SUM(5б!J$48)</f>
        <v>421</v>
      </c>
      <c r="L12" s="54">
        <f>SUM(5б!K$48)</f>
        <v>601</v>
      </c>
      <c r="M12" s="54">
        <f>SUM(5б!L$48)</f>
        <v>864</v>
      </c>
      <c r="N12" s="54">
        <f>SUM(5б!M$48)</f>
        <v>3825</v>
      </c>
      <c r="O12" s="54">
        <f>SUM(5б!N$48)</f>
        <v>384</v>
      </c>
      <c r="P12" s="54">
        <f>SUM(5б!O$48)</f>
        <v>18</v>
      </c>
      <c r="Q12" s="54">
        <f>SUM(5б!P$48)</f>
        <v>170</v>
      </c>
      <c r="R12" s="64">
        <f aca="true" t="shared" si="1" ref="R12:R18">SUM(G12,I12,K12,M12,O12,Q12)/D12/6</f>
        <v>17.006410256410255</v>
      </c>
    </row>
    <row r="13" spans="1:18" ht="21" customHeight="1">
      <c r="A13" s="51" t="s">
        <v>18</v>
      </c>
      <c r="B13" s="65"/>
      <c r="C13" s="63">
        <f>SUM(6а:6в!F10)</f>
        <v>60</v>
      </c>
      <c r="D13" s="63">
        <f>SUM(6а:6в!$F13)</f>
        <v>60</v>
      </c>
      <c r="E13" s="52">
        <f t="shared" si="0"/>
        <v>1</v>
      </c>
      <c r="F13" s="53">
        <f>SUM(6а:6в!E$48)</f>
        <v>0.23336805555555556</v>
      </c>
      <c r="G13" s="54">
        <f>SUM(6а:6в!F$48)</f>
        <v>818</v>
      </c>
      <c r="H13" s="61">
        <f>SUM(6а:6в!G$48)</f>
        <v>357.6</v>
      </c>
      <c r="I13" s="54">
        <f>SUM(6а:6в!H$48)</f>
        <v>1200.1</v>
      </c>
      <c r="J13" s="54">
        <f>SUM(6а:6в!I$48)</f>
        <v>566</v>
      </c>
      <c r="K13" s="54">
        <f>SUM(6а:6в!J$48)</f>
        <v>1186</v>
      </c>
      <c r="L13" s="54">
        <f>SUM(6а:6в!K$48)</f>
        <v>1436</v>
      </c>
      <c r="M13" s="54">
        <f>SUM(6а:6в!L$48)</f>
        <v>2075</v>
      </c>
      <c r="N13" s="54">
        <f>SUM(6а:6в!M$48)</f>
        <v>8861</v>
      </c>
      <c r="O13" s="54">
        <f>SUM(6а:6в!N$48)</f>
        <v>883</v>
      </c>
      <c r="P13" s="54">
        <f>SUM(6а:6в!O$48)</f>
        <v>-63</v>
      </c>
      <c r="Q13" s="54">
        <f>SUM(6а:6в!P$48)</f>
        <v>331</v>
      </c>
      <c r="R13" s="64">
        <f t="shared" si="1"/>
        <v>18.03638888888889</v>
      </c>
    </row>
    <row r="14" spans="1:18" ht="21" customHeight="1">
      <c r="A14" s="51" t="s">
        <v>19</v>
      </c>
      <c r="B14" s="65"/>
      <c r="C14" s="63">
        <f>SUM(7а:7б!F10)</f>
        <v>47</v>
      </c>
      <c r="D14" s="63">
        <f>SUM(7а:7б!$F13)</f>
        <v>47</v>
      </c>
      <c r="E14" s="52">
        <f t="shared" si="0"/>
        <v>1</v>
      </c>
      <c r="F14" s="53">
        <f>SUM(7а:7б!E$48)</f>
        <v>0.1728587962962963</v>
      </c>
      <c r="G14" s="54">
        <f>SUM(7а:7б!F$48)</f>
        <v>892</v>
      </c>
      <c r="H14" s="61">
        <f>SUM(7а:7б!G$48)</f>
        <v>383.19999999999993</v>
      </c>
      <c r="I14" s="54">
        <f>SUM(7а:7б!H$48)</f>
        <v>710</v>
      </c>
      <c r="J14" s="54">
        <f>SUM(7а:7б!I$48)</f>
        <v>495</v>
      </c>
      <c r="K14" s="54">
        <f>SUM(7а:7б!J$48)</f>
        <v>1180</v>
      </c>
      <c r="L14" s="54">
        <f>SUM(7а:7б!K$48)</f>
        <v>1134</v>
      </c>
      <c r="M14" s="54">
        <f>SUM(7а:7б!L$48)</f>
        <v>1646</v>
      </c>
      <c r="N14" s="54">
        <f>SUM(7а:7б!M$48)</f>
        <v>7959</v>
      </c>
      <c r="O14" s="54">
        <f>SUM(7а:7б!N$48)</f>
        <v>1196</v>
      </c>
      <c r="P14" s="54">
        <f>SUM(7а:7б!O$48)</f>
        <v>173</v>
      </c>
      <c r="Q14" s="54">
        <f>SUM(7а:7б!P$48)</f>
        <v>623</v>
      </c>
      <c r="R14" s="64">
        <f t="shared" si="1"/>
        <v>22.152482269503547</v>
      </c>
    </row>
    <row r="15" spans="1:18" ht="21" customHeight="1">
      <c r="A15" s="51" t="s">
        <v>20</v>
      </c>
      <c r="B15" s="65"/>
      <c r="C15" s="63">
        <f>SUM(8а:8в!F10)</f>
        <v>58</v>
      </c>
      <c r="D15" s="63">
        <f>SUM(8а:8в!$F13)</f>
        <v>57</v>
      </c>
      <c r="E15" s="52">
        <f t="shared" si="0"/>
        <v>0.9827586206896551</v>
      </c>
      <c r="F15" s="53">
        <f>SUM(8а:8в!E$48)</f>
        <v>0.22084490740740742</v>
      </c>
      <c r="G15" s="54">
        <f>SUM(8а:8в!F$48)</f>
        <v>560</v>
      </c>
      <c r="H15" s="61">
        <f>SUM(8а:8в!G$48)</f>
        <v>578.83</v>
      </c>
      <c r="I15" s="54">
        <f>SUM(8а:8в!H$48)</f>
        <v>1011</v>
      </c>
      <c r="J15" s="54">
        <f>SUM(8а:8в!I$48)</f>
        <v>822</v>
      </c>
      <c r="K15" s="54">
        <f>SUM(8а:8в!J$48)</f>
        <v>1362</v>
      </c>
      <c r="L15" s="54">
        <f>SUM(8а:8в!K$48)</f>
        <v>1488</v>
      </c>
      <c r="M15" s="54">
        <f>SUM(8а:8в!L$48)</f>
        <v>1907</v>
      </c>
      <c r="N15" s="54">
        <f>SUM(8а:8в!M$48)</f>
        <v>10125</v>
      </c>
      <c r="O15" s="54">
        <f>SUM(8а:8в!N$48)</f>
        <v>1410</v>
      </c>
      <c r="P15" s="54">
        <f>SUM(8а:8в!O$48)</f>
        <v>-43</v>
      </c>
      <c r="Q15" s="54">
        <f>SUM(8а:8в!P$48)</f>
        <v>776</v>
      </c>
      <c r="R15" s="64">
        <f t="shared" si="1"/>
        <v>20.543859649122805</v>
      </c>
    </row>
    <row r="16" spans="1:18" ht="21" customHeight="1">
      <c r="A16" s="51" t="s">
        <v>56</v>
      </c>
      <c r="B16" s="65"/>
      <c r="C16" s="63">
        <f>SUM(9а:9б!F10)</f>
        <v>40</v>
      </c>
      <c r="D16" s="63">
        <f>SUM(9а:9б!$F13)</f>
        <v>40</v>
      </c>
      <c r="E16" s="52">
        <f t="shared" si="0"/>
        <v>1</v>
      </c>
      <c r="F16" s="53">
        <f>SUM(9а:9б!E$48)</f>
        <v>0.14905092592592595</v>
      </c>
      <c r="G16" s="54">
        <f>SUM(9а:9б!F$48)</f>
        <v>357</v>
      </c>
      <c r="H16" s="61">
        <f>SUM(9а:9б!G$48)</f>
        <v>416.82000000000005</v>
      </c>
      <c r="I16" s="54">
        <f>SUM(9а:9б!H$48)</f>
        <v>829</v>
      </c>
      <c r="J16" s="54">
        <f>SUM(9а:9б!I$48)</f>
        <v>637</v>
      </c>
      <c r="K16" s="54">
        <f>SUM(9а:9б!J$48)</f>
        <v>1094</v>
      </c>
      <c r="L16" s="54">
        <f>SUM(9а:9б!K$48)</f>
        <v>1009</v>
      </c>
      <c r="M16" s="54">
        <f>SUM(9а:9б!L$48)</f>
        <v>1204</v>
      </c>
      <c r="N16" s="54">
        <f>SUM(9а:9б!M$48)</f>
        <v>7258</v>
      </c>
      <c r="O16" s="54">
        <f>SUM(9а:9б!N$48)</f>
        <v>1035</v>
      </c>
      <c r="P16" s="54">
        <f>SUM(9а:9б!O$48)</f>
        <v>312</v>
      </c>
      <c r="Q16" s="54">
        <f>SUM(9а:9б!P$48)</f>
        <v>1055</v>
      </c>
      <c r="R16" s="64">
        <f t="shared" si="1"/>
        <v>23.224999999999998</v>
      </c>
    </row>
    <row r="17" spans="1:18" ht="21" customHeight="1">
      <c r="A17" s="51" t="s">
        <v>57</v>
      </c>
      <c r="B17" s="65"/>
      <c r="C17" s="63">
        <f>SUM('10а:10б'!F10)</f>
        <v>49</v>
      </c>
      <c r="D17" s="63">
        <f>SUM('10а:10б'!$F13)</f>
        <v>48</v>
      </c>
      <c r="E17" s="52">
        <f t="shared" si="0"/>
        <v>0.9795918367346939</v>
      </c>
      <c r="F17" s="53">
        <f>SUM('10а:10б'!E$48)</f>
        <v>435.1594444444444</v>
      </c>
      <c r="G17" s="54">
        <f>SUM('10а:10б'!F$48)</f>
        <v>628</v>
      </c>
      <c r="H17" s="61">
        <f>SUM('10а:10б'!G$48)</f>
        <v>494.59999999999997</v>
      </c>
      <c r="I17" s="54">
        <f>SUM('10а:10б'!H$48)</f>
        <v>1164</v>
      </c>
      <c r="J17" s="54">
        <f>SUM('10а:10б'!I$48)</f>
        <v>720</v>
      </c>
      <c r="K17" s="54">
        <f>SUM('10а:10б'!J$48)</f>
        <v>1227</v>
      </c>
      <c r="L17" s="54">
        <f>SUM('10а:10б'!K$48)</f>
        <v>1335</v>
      </c>
      <c r="M17" s="54">
        <f>SUM('10а:10б'!L$48)</f>
        <v>1553</v>
      </c>
      <c r="N17" s="54">
        <f>SUM('10а:10б'!M$48)</f>
        <v>8484</v>
      </c>
      <c r="O17" s="54">
        <f>SUM('10а:10б'!N$48)</f>
        <v>1214</v>
      </c>
      <c r="P17" s="54">
        <f>SUM('10а:10б'!O$48)</f>
        <v>-2</v>
      </c>
      <c r="Q17" s="54">
        <f>SUM('10а:10б'!P$48)</f>
        <v>464</v>
      </c>
      <c r="R17" s="64">
        <f t="shared" si="1"/>
        <v>21.70138888888889</v>
      </c>
    </row>
    <row r="18" spans="1:18" ht="16.5" thickBot="1">
      <c r="A18" s="81" t="s">
        <v>58</v>
      </c>
      <c r="B18" s="82"/>
      <c r="C18" s="83">
        <f>SUM('11а:11б'!F10)</f>
        <v>33</v>
      </c>
      <c r="D18" s="83">
        <f>SUM('11а:11б'!$F13)</f>
        <v>32</v>
      </c>
      <c r="E18" s="84">
        <f t="shared" si="0"/>
        <v>0.9696969696969697</v>
      </c>
      <c r="F18" s="85">
        <f>SUM('11а:11б'!E$48)</f>
        <v>0.11811342592592591</v>
      </c>
      <c r="G18" s="86">
        <f>SUM('11а:11б'!F$48)</f>
        <v>265</v>
      </c>
      <c r="H18" s="87">
        <f>SUM('11а:11б'!G$48)</f>
        <v>433.20000000000005</v>
      </c>
      <c r="I18" s="86">
        <f>SUM('11а:11б'!H$48)</f>
        <v>937</v>
      </c>
      <c r="J18" s="86">
        <f>SUM('11а:11б'!I$48)</f>
        <v>450</v>
      </c>
      <c r="K18" s="86">
        <f>SUM('11а:11б'!J$48)</f>
        <v>729</v>
      </c>
      <c r="L18" s="86">
        <f>SUM('11а:11б'!K$48)</f>
        <v>796</v>
      </c>
      <c r="M18" s="86">
        <f>SUM('11а:11б'!L$48)</f>
        <v>847</v>
      </c>
      <c r="N18" s="86">
        <f>SUM('11а:11б'!M$48)</f>
        <v>6029</v>
      </c>
      <c r="O18" s="86">
        <f>SUM('11а:11б'!N$48)</f>
        <v>817</v>
      </c>
      <c r="P18" s="86">
        <f>SUM('11а:11б'!O$48)</f>
        <v>195</v>
      </c>
      <c r="Q18" s="86">
        <f>SUM('11а:11б'!P$48)</f>
        <v>550</v>
      </c>
      <c r="R18" s="77">
        <f t="shared" si="1"/>
        <v>21.588541666666668</v>
      </c>
    </row>
    <row r="19" spans="1:20" ht="46.5" customHeight="1" thickBot="1">
      <c r="A19" s="88" t="s">
        <v>21</v>
      </c>
      <c r="B19" s="89">
        <f>SUM(B11:B18)</f>
        <v>0</v>
      </c>
      <c r="C19" s="89">
        <f>SUM(C11:C18)</f>
        <v>313</v>
      </c>
      <c r="D19" s="89" t="e">
        <f>SUM(D11:D18)</f>
        <v>#REF!</v>
      </c>
      <c r="E19" s="90" t="e">
        <f t="shared" si="0"/>
        <v>#REF!</v>
      </c>
      <c r="F19" s="91" t="e">
        <f aca="true" t="shared" si="2" ref="F19:Q19">SUM(F11:F18)</f>
        <v>#REF!</v>
      </c>
      <c r="G19" s="92" t="e">
        <f t="shared" si="2"/>
        <v>#REF!</v>
      </c>
      <c r="H19" s="93" t="e">
        <f t="shared" si="2"/>
        <v>#REF!</v>
      </c>
      <c r="I19" s="92" t="e">
        <f t="shared" si="2"/>
        <v>#REF!</v>
      </c>
      <c r="J19" s="92" t="e">
        <f t="shared" si="2"/>
        <v>#REF!</v>
      </c>
      <c r="K19" s="92" t="e">
        <f t="shared" si="2"/>
        <v>#REF!</v>
      </c>
      <c r="L19" s="92" t="e">
        <f t="shared" si="2"/>
        <v>#REF!</v>
      </c>
      <c r="M19" s="92" t="e">
        <f t="shared" si="2"/>
        <v>#REF!</v>
      </c>
      <c r="N19" s="92" t="e">
        <f t="shared" si="2"/>
        <v>#REF!</v>
      </c>
      <c r="O19" s="92" t="e">
        <f t="shared" si="2"/>
        <v>#REF!</v>
      </c>
      <c r="P19" s="92" t="e">
        <f t="shared" si="2"/>
        <v>#REF!</v>
      </c>
      <c r="Q19" s="92" t="e">
        <f t="shared" si="2"/>
        <v>#REF!</v>
      </c>
      <c r="R19" s="92" t="e">
        <f>SUM(G19,I19,K19,M19,O19,Q19)/D19/6</f>
        <v>#REF!</v>
      </c>
      <c r="S19" s="79"/>
      <c r="T19" s="76"/>
    </row>
    <row r="20" spans="1:20" ht="14.25" customHeight="1" thickBot="1">
      <c r="A20" s="49"/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182" t="s">
        <v>47</v>
      </c>
      <c r="P20" s="183"/>
      <c r="Q20" s="184"/>
      <c r="R20" s="80" t="e">
        <f>R19/D19/6</f>
        <v>#REF!</v>
      </c>
      <c r="S20" s="39"/>
      <c r="T20" s="39"/>
    </row>
    <row r="21" spans="1:20" ht="17.25" customHeight="1">
      <c r="A21" s="39"/>
      <c r="B21" s="39"/>
      <c r="C21" s="39"/>
      <c r="D21" s="39"/>
      <c r="E21" s="39"/>
      <c r="F21" s="39"/>
      <c r="G21" s="39"/>
      <c r="H21" s="39"/>
      <c r="I21" s="39"/>
      <c r="J21" s="40"/>
      <c r="K21" s="39"/>
      <c r="L21" s="39"/>
      <c r="M21" s="39"/>
      <c r="N21" s="39"/>
      <c r="O21" s="78"/>
      <c r="P21" s="78"/>
      <c r="Q21" s="78"/>
      <c r="R21" s="39"/>
      <c r="S21" s="35"/>
      <c r="T21" s="35"/>
    </row>
    <row r="22" spans="1:20" ht="12.75">
      <c r="A22" s="181" t="s">
        <v>55</v>
      </c>
      <c r="B22" s="181"/>
      <c r="C22" s="181"/>
      <c r="D22" s="181"/>
      <c r="E22" s="35"/>
      <c r="F22" s="180"/>
      <c r="G22" s="180"/>
      <c r="H22" s="180"/>
      <c r="I22" s="180"/>
      <c r="J22" s="180"/>
      <c r="K22" s="180"/>
      <c r="L22" s="180"/>
      <c r="M22" s="180"/>
      <c r="N22" s="180"/>
      <c r="O22" s="35"/>
      <c r="P22" s="35"/>
      <c r="Q22" s="35"/>
      <c r="R22" s="35"/>
      <c r="S22" s="33"/>
      <c r="T22" s="33"/>
    </row>
    <row r="23" spans="1:18" ht="12.75">
      <c r="A23" s="33"/>
      <c r="B23" s="33"/>
      <c r="C23" s="33"/>
      <c r="D23" s="33"/>
      <c r="E23" s="48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</row>
  </sheetData>
  <sheetProtection selectLockedCells="1"/>
  <mergeCells count="23">
    <mergeCell ref="H9:I9"/>
    <mergeCell ref="B6:S6"/>
    <mergeCell ref="R9:R10"/>
    <mergeCell ref="A5:E5"/>
    <mergeCell ref="A4:T4"/>
    <mergeCell ref="N9:O9"/>
    <mergeCell ref="F22:N22"/>
    <mergeCell ref="A22:D22"/>
    <mergeCell ref="J9:K9"/>
    <mergeCell ref="P9:Q9"/>
    <mergeCell ref="O20:Q20"/>
    <mergeCell ref="F5:K5"/>
    <mergeCell ref="D9:D10"/>
    <mergeCell ref="C9:C10"/>
    <mergeCell ref="E9:E10"/>
    <mergeCell ref="B7:S7"/>
    <mergeCell ref="A1:T1"/>
    <mergeCell ref="A2:T2"/>
    <mergeCell ref="A3:T3"/>
    <mergeCell ref="A9:A10"/>
    <mergeCell ref="F9:G9"/>
    <mergeCell ref="B9:B10"/>
    <mergeCell ref="L9:M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S56"/>
  <sheetViews>
    <sheetView view="pageBreakPreview" zoomScale="80" zoomScaleNormal="80" zoomScaleSheetLayoutView="80" zoomScalePageLayoutView="0" workbookViewId="0" topLeftCell="A10">
      <selection activeCell="E19" sqref="E19:Q19"/>
    </sheetView>
  </sheetViews>
  <sheetFormatPr defaultColWidth="9.140625" defaultRowHeight="15"/>
  <cols>
    <col min="1" max="1" width="3.421875" style="27" customWidth="1"/>
    <col min="2" max="2" width="25.421875" style="27" customWidth="1"/>
    <col min="3" max="3" width="5.7109375" style="27" customWidth="1"/>
    <col min="4" max="4" width="8.7109375" style="27" customWidth="1"/>
    <col min="5" max="5" width="13.140625" style="27" customWidth="1"/>
    <col min="6" max="8" width="8.8515625" style="27" customWidth="1"/>
    <col min="9" max="9" width="9.28125" style="27" customWidth="1"/>
    <col min="10" max="10" width="9.140625" style="27" customWidth="1"/>
    <col min="11" max="11" width="8.8515625" style="27" customWidth="1"/>
    <col min="12" max="12" width="9.8515625" style="27" customWidth="1"/>
    <col min="13" max="14" width="9.421875" style="27" customWidth="1"/>
    <col min="15" max="15" width="10.28125" style="27" customWidth="1"/>
    <col min="16" max="16" width="9.421875" style="27" customWidth="1"/>
    <col min="17" max="17" width="10.140625" style="27" customWidth="1"/>
    <col min="18" max="18" width="10.28125" style="27" bestFit="1" customWidth="1"/>
    <col min="19" max="19" width="9.28125" style="27" customWidth="1"/>
    <col min="20" max="16384" width="9.140625" style="27" customWidth="1"/>
  </cols>
  <sheetData>
    <row r="1" spans="1:19" ht="15.75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</row>
    <row r="2" spans="1:19" ht="15.75">
      <c r="A2" s="168" t="s">
        <v>53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</row>
    <row r="3" spans="1:19" ht="15.75">
      <c r="A3" s="168" t="s">
        <v>94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</row>
    <row r="4" spans="1:19" ht="15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.75">
      <c r="A5" s="26" t="s">
        <v>1</v>
      </c>
      <c r="B5" s="26"/>
      <c r="C5" s="26"/>
      <c r="D5" s="26"/>
      <c r="E5" s="26"/>
      <c r="F5" s="26"/>
      <c r="G5" s="26"/>
      <c r="H5" s="26"/>
      <c r="I5" s="25"/>
      <c r="J5" s="167" t="s">
        <v>2</v>
      </c>
      <c r="K5" s="167"/>
      <c r="L5" s="167"/>
      <c r="M5" s="167"/>
      <c r="N5" s="167"/>
      <c r="O5" s="167"/>
      <c r="P5" s="167"/>
      <c r="Q5" s="167"/>
      <c r="S5" s="25"/>
    </row>
    <row r="6" spans="1:19" ht="15.75">
      <c r="A6" s="28" t="s">
        <v>26</v>
      </c>
      <c r="B6" s="26"/>
      <c r="C6" s="26"/>
      <c r="D6" s="166" t="s">
        <v>69</v>
      </c>
      <c r="E6" s="166"/>
      <c r="F6" s="166"/>
      <c r="G6" s="29"/>
      <c r="H6" s="29"/>
      <c r="I6" s="25"/>
      <c r="J6" s="28" t="s">
        <v>27</v>
      </c>
      <c r="K6" s="26"/>
      <c r="L6" s="26"/>
      <c r="M6" s="26"/>
      <c r="N6" s="26"/>
      <c r="O6" s="26"/>
      <c r="P6" s="26"/>
      <c r="Q6" s="26"/>
      <c r="R6" s="24">
        <f>F13/F10</f>
        <v>1</v>
      </c>
      <c r="S6" s="29"/>
    </row>
    <row r="7" spans="1:19" ht="15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5.75">
      <c r="A8" s="28" t="s">
        <v>17</v>
      </c>
      <c r="B8" s="26"/>
      <c r="C8" s="26"/>
      <c r="D8" s="26"/>
      <c r="E8" s="26"/>
      <c r="F8" s="97" t="s">
        <v>75</v>
      </c>
      <c r="G8" s="29"/>
      <c r="H8" s="29"/>
      <c r="I8" s="25"/>
      <c r="J8" s="28" t="s">
        <v>16</v>
      </c>
      <c r="K8" s="26"/>
      <c r="L8" s="26"/>
      <c r="M8" s="26"/>
      <c r="N8" s="26"/>
      <c r="O8" s="26"/>
      <c r="P8" s="166" t="s">
        <v>71</v>
      </c>
      <c r="Q8" s="166"/>
      <c r="R8" s="166"/>
      <c r="S8" s="25"/>
    </row>
    <row r="9" spans="1:19" ht="15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5"/>
      <c r="Q9" s="55"/>
      <c r="R9" s="55"/>
      <c r="S9" s="25"/>
    </row>
    <row r="10" spans="1:19" ht="15.75">
      <c r="A10" s="26" t="s">
        <v>23</v>
      </c>
      <c r="B10" s="26"/>
      <c r="C10" s="26"/>
      <c r="D10" s="26"/>
      <c r="E10" s="26"/>
      <c r="F10" s="56">
        <v>26</v>
      </c>
      <c r="G10" s="29"/>
      <c r="H10" s="29"/>
      <c r="I10" s="25"/>
      <c r="J10" s="28" t="s">
        <v>29</v>
      </c>
      <c r="K10" s="26"/>
      <c r="L10" s="26"/>
      <c r="M10" s="26"/>
      <c r="N10" s="26"/>
      <c r="O10" s="26"/>
      <c r="P10" s="166" t="s">
        <v>74</v>
      </c>
      <c r="Q10" s="166"/>
      <c r="R10" s="166"/>
      <c r="S10" s="25"/>
    </row>
    <row r="11" spans="1:19" ht="15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55"/>
      <c r="Q11" s="55"/>
      <c r="R11" s="55"/>
      <c r="S11" s="25"/>
    </row>
    <row r="12" spans="1:19" ht="15.75">
      <c r="A12" s="167" t="s">
        <v>3</v>
      </c>
      <c r="B12" s="167"/>
      <c r="C12" s="167"/>
      <c r="D12" s="167"/>
      <c r="E12" s="167"/>
      <c r="F12" s="167"/>
      <c r="G12" s="55"/>
      <c r="H12" s="55"/>
      <c r="I12" s="25"/>
      <c r="J12" s="28" t="s">
        <v>28</v>
      </c>
      <c r="K12" s="26"/>
      <c r="L12" s="26"/>
      <c r="M12" s="26"/>
      <c r="N12" s="26"/>
      <c r="O12" s="26"/>
      <c r="P12" s="166" t="s">
        <v>73</v>
      </c>
      <c r="Q12" s="166"/>
      <c r="R12" s="166"/>
      <c r="S12" s="25"/>
    </row>
    <row r="13" spans="1:19" ht="15.75">
      <c r="A13" s="26" t="s">
        <v>24</v>
      </c>
      <c r="B13" s="26"/>
      <c r="C13" s="26"/>
      <c r="D13" s="26"/>
      <c r="E13" s="26"/>
      <c r="F13" s="66">
        <v>26</v>
      </c>
      <c r="G13" s="57"/>
      <c r="H13" s="57"/>
      <c r="I13" s="25"/>
      <c r="J13" s="169"/>
      <c r="K13" s="167"/>
      <c r="L13" s="167"/>
      <c r="M13" s="167"/>
      <c r="N13" s="167"/>
      <c r="O13" s="167"/>
      <c r="P13" s="167"/>
      <c r="Q13" s="167"/>
      <c r="R13" s="26"/>
      <c r="S13" s="25"/>
    </row>
    <row r="15" spans="1:17" ht="15" customHeight="1">
      <c r="A15" s="161" t="s">
        <v>4</v>
      </c>
      <c r="B15" s="161" t="s">
        <v>5</v>
      </c>
      <c r="C15" s="161" t="s">
        <v>50</v>
      </c>
      <c r="D15" s="161" t="s">
        <v>6</v>
      </c>
      <c r="E15" s="163" t="s">
        <v>7</v>
      </c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5"/>
    </row>
    <row r="16" spans="1:17" ht="39.75" customHeight="1">
      <c r="A16" s="161"/>
      <c r="B16" s="161"/>
      <c r="C16" s="161"/>
      <c r="D16" s="161"/>
      <c r="E16" s="161" t="s">
        <v>51</v>
      </c>
      <c r="F16" s="161"/>
      <c r="G16" s="161" t="s">
        <v>59</v>
      </c>
      <c r="H16" s="161"/>
      <c r="I16" s="161" t="s">
        <v>8</v>
      </c>
      <c r="J16" s="161"/>
      <c r="K16" s="161" t="s">
        <v>9</v>
      </c>
      <c r="L16" s="161"/>
      <c r="M16" s="161" t="s">
        <v>10</v>
      </c>
      <c r="N16" s="161"/>
      <c r="O16" s="161" t="s">
        <v>11</v>
      </c>
      <c r="P16" s="161"/>
      <c r="Q16" s="162" t="s">
        <v>32</v>
      </c>
    </row>
    <row r="17" spans="1:17" ht="15">
      <c r="A17" s="161"/>
      <c r="B17" s="161"/>
      <c r="C17" s="161"/>
      <c r="D17" s="161"/>
      <c r="E17" s="30" t="s">
        <v>12</v>
      </c>
      <c r="F17" s="30" t="s">
        <v>13</v>
      </c>
      <c r="G17" s="30" t="s">
        <v>12</v>
      </c>
      <c r="H17" s="30" t="s">
        <v>13</v>
      </c>
      <c r="I17" s="30" t="s">
        <v>12</v>
      </c>
      <c r="J17" s="30" t="s">
        <v>13</v>
      </c>
      <c r="K17" s="30" t="s">
        <v>12</v>
      </c>
      <c r="L17" s="30" t="s">
        <v>13</v>
      </c>
      <c r="M17" s="30" t="s">
        <v>12</v>
      </c>
      <c r="N17" s="30" t="s">
        <v>13</v>
      </c>
      <c r="O17" s="30" t="s">
        <v>12</v>
      </c>
      <c r="P17" s="30" t="s">
        <v>13</v>
      </c>
      <c r="Q17" s="161"/>
    </row>
    <row r="18" spans="1:17" ht="15">
      <c r="A18" s="67">
        <v>1</v>
      </c>
      <c r="B18" s="107" t="s">
        <v>259</v>
      </c>
      <c r="C18" s="145" t="s">
        <v>193</v>
      </c>
      <c r="D18" s="2">
        <v>11</v>
      </c>
      <c r="E18" s="41">
        <v>0.003587962962962963</v>
      </c>
      <c r="F18" s="4">
        <v>15</v>
      </c>
      <c r="G18" s="58">
        <v>5.8</v>
      </c>
      <c r="H18" s="4">
        <v>18</v>
      </c>
      <c r="I18" s="5">
        <v>3</v>
      </c>
      <c r="J18" s="5">
        <v>17</v>
      </c>
      <c r="K18" s="4">
        <v>28</v>
      </c>
      <c r="L18" s="5">
        <v>40</v>
      </c>
      <c r="M18" s="43">
        <v>170</v>
      </c>
      <c r="N18" s="5">
        <v>20</v>
      </c>
      <c r="O18" s="4">
        <v>-1</v>
      </c>
      <c r="P18" s="5">
        <v>8</v>
      </c>
      <c r="Q18" s="31">
        <f>(F18+H18+J18+L18+N18+P18)</f>
        <v>118</v>
      </c>
    </row>
    <row r="19" spans="1:17" ht="15">
      <c r="A19" s="67">
        <v>2</v>
      </c>
      <c r="B19" s="108" t="s">
        <v>260</v>
      </c>
      <c r="C19" s="145" t="s">
        <v>193</v>
      </c>
      <c r="D19" s="2">
        <v>11</v>
      </c>
      <c r="E19" s="41">
        <v>0.004050925925925926</v>
      </c>
      <c r="F19" s="6">
        <v>6</v>
      </c>
      <c r="G19" s="58">
        <v>5.9</v>
      </c>
      <c r="H19" s="6">
        <v>15</v>
      </c>
      <c r="I19" s="7">
        <v>3</v>
      </c>
      <c r="J19" s="7">
        <v>17</v>
      </c>
      <c r="K19" s="6">
        <v>28</v>
      </c>
      <c r="L19" s="7">
        <v>40</v>
      </c>
      <c r="M19" s="6">
        <v>150</v>
      </c>
      <c r="N19" s="7">
        <v>12</v>
      </c>
      <c r="O19" s="6">
        <v>-5</v>
      </c>
      <c r="P19" s="7">
        <v>1</v>
      </c>
      <c r="Q19" s="31">
        <f aca="true" t="shared" si="0" ref="Q19:Q48">(F19+H19+J19+L19+N19+P19)</f>
        <v>91</v>
      </c>
    </row>
    <row r="20" spans="1:17" ht="15">
      <c r="A20" s="67">
        <v>3</v>
      </c>
      <c r="B20" s="108" t="s">
        <v>261</v>
      </c>
      <c r="C20" s="145" t="s">
        <v>193</v>
      </c>
      <c r="D20" s="2">
        <v>11</v>
      </c>
      <c r="E20" s="41">
        <v>0.0038425925925925923</v>
      </c>
      <c r="F20" s="6">
        <v>10</v>
      </c>
      <c r="G20" s="58">
        <v>5.81</v>
      </c>
      <c r="H20" s="6">
        <v>18</v>
      </c>
      <c r="I20" s="7">
        <v>3</v>
      </c>
      <c r="J20" s="7">
        <v>17</v>
      </c>
      <c r="K20" s="6">
        <v>29</v>
      </c>
      <c r="L20" s="7">
        <v>42</v>
      </c>
      <c r="M20" s="6">
        <v>165</v>
      </c>
      <c r="N20" s="7">
        <v>18</v>
      </c>
      <c r="O20" s="6">
        <v>-5</v>
      </c>
      <c r="P20" s="7">
        <v>1</v>
      </c>
      <c r="Q20" s="31">
        <f t="shared" si="0"/>
        <v>106</v>
      </c>
    </row>
    <row r="21" spans="1:17" ht="15">
      <c r="A21" s="67">
        <v>4</v>
      </c>
      <c r="B21" s="109" t="s">
        <v>262</v>
      </c>
      <c r="C21" s="145" t="s">
        <v>193</v>
      </c>
      <c r="D21" s="2">
        <v>11</v>
      </c>
      <c r="E21" s="41">
        <v>0.003993055555555556</v>
      </c>
      <c r="F21" s="6">
        <v>7</v>
      </c>
      <c r="G21" s="58">
        <v>5.8</v>
      </c>
      <c r="H21" s="6">
        <v>18</v>
      </c>
      <c r="I21" s="7">
        <v>3</v>
      </c>
      <c r="J21" s="7">
        <v>17</v>
      </c>
      <c r="K21" s="6">
        <v>25</v>
      </c>
      <c r="L21" s="7">
        <v>34</v>
      </c>
      <c r="M21" s="6">
        <v>158</v>
      </c>
      <c r="N21" s="7">
        <v>15</v>
      </c>
      <c r="O21" s="6">
        <v>-4</v>
      </c>
      <c r="P21" s="7">
        <v>2</v>
      </c>
      <c r="Q21" s="31">
        <f t="shared" si="0"/>
        <v>93</v>
      </c>
    </row>
    <row r="22" spans="1:17" ht="15">
      <c r="A22" s="67">
        <v>5</v>
      </c>
      <c r="B22" s="109" t="s">
        <v>263</v>
      </c>
      <c r="C22" s="145" t="s">
        <v>193</v>
      </c>
      <c r="D22" s="2">
        <v>11</v>
      </c>
      <c r="E22" s="41">
        <v>0.0036226851851851854</v>
      </c>
      <c r="F22" s="6">
        <v>14</v>
      </c>
      <c r="G22" s="58">
        <v>5.9</v>
      </c>
      <c r="H22" s="6">
        <v>15</v>
      </c>
      <c r="I22" s="7">
        <v>2</v>
      </c>
      <c r="J22" s="7">
        <v>13</v>
      </c>
      <c r="K22" s="6">
        <v>26</v>
      </c>
      <c r="L22" s="7">
        <v>36</v>
      </c>
      <c r="M22" s="4">
        <v>140</v>
      </c>
      <c r="N22" s="7">
        <v>8</v>
      </c>
      <c r="O22" s="6">
        <v>-3</v>
      </c>
      <c r="P22" s="7">
        <v>4</v>
      </c>
      <c r="Q22" s="31">
        <f t="shared" si="0"/>
        <v>90</v>
      </c>
    </row>
    <row r="23" spans="1:17" ht="15">
      <c r="A23" s="67">
        <v>6</v>
      </c>
      <c r="B23" s="109" t="s">
        <v>264</v>
      </c>
      <c r="C23" s="145" t="s">
        <v>193</v>
      </c>
      <c r="D23" s="2">
        <v>11</v>
      </c>
      <c r="E23" s="41">
        <v>0.003587962962962963</v>
      </c>
      <c r="F23" s="4">
        <v>15</v>
      </c>
      <c r="G23" s="58">
        <v>5.8</v>
      </c>
      <c r="H23" s="4">
        <v>18</v>
      </c>
      <c r="I23" s="5">
        <v>3</v>
      </c>
      <c r="J23" s="5">
        <v>17</v>
      </c>
      <c r="K23" s="4">
        <v>28</v>
      </c>
      <c r="L23" s="5">
        <v>40</v>
      </c>
      <c r="M23" s="43">
        <v>170</v>
      </c>
      <c r="N23" s="5">
        <v>20</v>
      </c>
      <c r="O23" s="4">
        <v>-1</v>
      </c>
      <c r="P23" s="5">
        <v>8</v>
      </c>
      <c r="Q23" s="31">
        <f t="shared" si="0"/>
        <v>118</v>
      </c>
    </row>
    <row r="24" spans="1:17" ht="15">
      <c r="A24" s="67">
        <v>7</v>
      </c>
      <c r="B24" s="110" t="s">
        <v>265</v>
      </c>
      <c r="C24" s="145" t="s">
        <v>193</v>
      </c>
      <c r="D24" s="2">
        <v>11</v>
      </c>
      <c r="E24" s="41">
        <v>0.004050925925925926</v>
      </c>
      <c r="F24" s="6">
        <v>6</v>
      </c>
      <c r="G24" s="58">
        <v>5.9</v>
      </c>
      <c r="H24" s="6">
        <v>15</v>
      </c>
      <c r="I24" s="7">
        <v>3</v>
      </c>
      <c r="J24" s="7">
        <v>17</v>
      </c>
      <c r="K24" s="6">
        <v>28</v>
      </c>
      <c r="L24" s="7">
        <v>40</v>
      </c>
      <c r="M24" s="6">
        <v>150</v>
      </c>
      <c r="N24" s="7">
        <v>12</v>
      </c>
      <c r="O24" s="6">
        <v>-5</v>
      </c>
      <c r="P24" s="7">
        <v>1</v>
      </c>
      <c r="Q24" s="31">
        <f t="shared" si="0"/>
        <v>91</v>
      </c>
    </row>
    <row r="25" spans="1:17" ht="15">
      <c r="A25" s="67">
        <v>8</v>
      </c>
      <c r="B25" s="111" t="s">
        <v>266</v>
      </c>
      <c r="C25" s="145" t="s">
        <v>193</v>
      </c>
      <c r="D25" s="2">
        <v>11</v>
      </c>
      <c r="E25" s="41">
        <v>0.0038425925925925923</v>
      </c>
      <c r="F25" s="6">
        <v>10</v>
      </c>
      <c r="G25" s="58">
        <v>5.81</v>
      </c>
      <c r="H25" s="6">
        <v>18</v>
      </c>
      <c r="I25" s="7">
        <v>3</v>
      </c>
      <c r="J25" s="7">
        <v>17</v>
      </c>
      <c r="K25" s="6">
        <v>29</v>
      </c>
      <c r="L25" s="7">
        <v>42</v>
      </c>
      <c r="M25" s="6">
        <v>165</v>
      </c>
      <c r="N25" s="7">
        <v>18</v>
      </c>
      <c r="O25" s="6">
        <v>-5</v>
      </c>
      <c r="P25" s="7">
        <v>1</v>
      </c>
      <c r="Q25" s="31">
        <f t="shared" si="0"/>
        <v>106</v>
      </c>
    </row>
    <row r="26" spans="1:17" ht="15">
      <c r="A26" s="67">
        <v>9</v>
      </c>
      <c r="B26" s="107" t="s">
        <v>267</v>
      </c>
      <c r="C26" s="145" t="s">
        <v>193</v>
      </c>
      <c r="D26" s="2">
        <v>11</v>
      </c>
      <c r="E26" s="41">
        <v>0.003993055555555556</v>
      </c>
      <c r="F26" s="6">
        <v>7</v>
      </c>
      <c r="G26" s="58">
        <v>5.8</v>
      </c>
      <c r="H26" s="6">
        <v>18</v>
      </c>
      <c r="I26" s="7">
        <v>3</v>
      </c>
      <c r="J26" s="7">
        <v>17</v>
      </c>
      <c r="K26" s="6">
        <v>25</v>
      </c>
      <c r="L26" s="7">
        <v>34</v>
      </c>
      <c r="M26" s="6">
        <v>158</v>
      </c>
      <c r="N26" s="7">
        <v>15</v>
      </c>
      <c r="O26" s="6">
        <v>-4</v>
      </c>
      <c r="P26" s="7">
        <v>2</v>
      </c>
      <c r="Q26" s="31">
        <f t="shared" si="0"/>
        <v>93</v>
      </c>
    </row>
    <row r="27" spans="1:17" ht="15">
      <c r="A27" s="67">
        <v>10</v>
      </c>
      <c r="B27" s="112" t="s">
        <v>268</v>
      </c>
      <c r="C27" s="145" t="s">
        <v>193</v>
      </c>
      <c r="D27" s="2">
        <v>11</v>
      </c>
      <c r="E27" s="41">
        <v>0.0038425925925925923</v>
      </c>
      <c r="F27" s="6">
        <v>10</v>
      </c>
      <c r="G27" s="58">
        <v>5.81</v>
      </c>
      <c r="H27" s="6">
        <v>18</v>
      </c>
      <c r="I27" s="7">
        <v>3</v>
      </c>
      <c r="J27" s="7">
        <v>17</v>
      </c>
      <c r="K27" s="6">
        <v>29</v>
      </c>
      <c r="L27" s="7">
        <v>42</v>
      </c>
      <c r="M27" s="6">
        <v>165</v>
      </c>
      <c r="N27" s="7">
        <v>18</v>
      </c>
      <c r="O27" s="6">
        <v>-5</v>
      </c>
      <c r="P27" s="7">
        <v>1</v>
      </c>
      <c r="Q27" s="31">
        <f t="shared" si="0"/>
        <v>106</v>
      </c>
    </row>
    <row r="28" spans="1:17" ht="15">
      <c r="A28" s="67">
        <v>11</v>
      </c>
      <c r="B28" s="108" t="s">
        <v>269</v>
      </c>
      <c r="C28" s="145" t="s">
        <v>193</v>
      </c>
      <c r="D28" s="2">
        <v>11</v>
      </c>
      <c r="E28" s="41">
        <v>0.003993055555555556</v>
      </c>
      <c r="F28" s="6">
        <v>7</v>
      </c>
      <c r="G28" s="58">
        <v>5.8</v>
      </c>
      <c r="H28" s="6">
        <v>18</v>
      </c>
      <c r="I28" s="7">
        <v>3</v>
      </c>
      <c r="J28" s="7">
        <v>17</v>
      </c>
      <c r="K28" s="6">
        <v>25</v>
      </c>
      <c r="L28" s="7">
        <v>34</v>
      </c>
      <c r="M28" s="6">
        <v>158</v>
      </c>
      <c r="N28" s="7">
        <v>15</v>
      </c>
      <c r="O28" s="6">
        <v>-4</v>
      </c>
      <c r="P28" s="7">
        <v>2</v>
      </c>
      <c r="Q28" s="31">
        <f t="shared" si="0"/>
        <v>93</v>
      </c>
    </row>
    <row r="29" spans="1:17" ht="15">
      <c r="A29" s="67">
        <v>12</v>
      </c>
      <c r="B29" s="107" t="s">
        <v>270</v>
      </c>
      <c r="C29" s="2" t="s">
        <v>216</v>
      </c>
      <c r="D29" s="2">
        <v>11</v>
      </c>
      <c r="E29" s="41">
        <v>0.0038194444444444443</v>
      </c>
      <c r="F29" s="6">
        <v>18</v>
      </c>
      <c r="G29" s="58">
        <v>6.1</v>
      </c>
      <c r="H29" s="6">
        <v>19</v>
      </c>
      <c r="I29" s="7">
        <v>10</v>
      </c>
      <c r="J29" s="7">
        <v>14</v>
      </c>
      <c r="K29" s="6">
        <v>20</v>
      </c>
      <c r="L29" s="7">
        <v>29</v>
      </c>
      <c r="M29" s="6">
        <v>145</v>
      </c>
      <c r="N29" s="7">
        <v>18</v>
      </c>
      <c r="O29" s="6">
        <v>4</v>
      </c>
      <c r="P29" s="7">
        <v>9</v>
      </c>
      <c r="Q29" s="31">
        <f t="shared" si="0"/>
        <v>107</v>
      </c>
    </row>
    <row r="30" spans="1:17" ht="15">
      <c r="A30" s="67">
        <v>13</v>
      </c>
      <c r="B30" s="113" t="s">
        <v>271</v>
      </c>
      <c r="C30" s="2" t="s">
        <v>216</v>
      </c>
      <c r="D30" s="2">
        <v>11</v>
      </c>
      <c r="E30" s="41">
        <v>0.003981481481481482</v>
      </c>
      <c r="F30" s="6">
        <v>14</v>
      </c>
      <c r="G30" s="58">
        <v>6.2</v>
      </c>
      <c r="H30" s="6">
        <v>16</v>
      </c>
      <c r="I30" s="7">
        <v>7</v>
      </c>
      <c r="J30" s="7">
        <v>8</v>
      </c>
      <c r="K30" s="6">
        <v>21</v>
      </c>
      <c r="L30" s="7">
        <v>31</v>
      </c>
      <c r="M30" s="6">
        <v>150</v>
      </c>
      <c r="N30" s="7">
        <v>20</v>
      </c>
      <c r="O30" s="6">
        <v>4</v>
      </c>
      <c r="P30" s="7">
        <v>9</v>
      </c>
      <c r="Q30" s="31">
        <f t="shared" si="0"/>
        <v>98</v>
      </c>
    </row>
    <row r="31" spans="1:17" ht="15">
      <c r="A31" s="68">
        <v>14</v>
      </c>
      <c r="B31" s="113" t="s">
        <v>272</v>
      </c>
      <c r="C31" s="2" t="s">
        <v>216</v>
      </c>
      <c r="D31" s="2">
        <v>11</v>
      </c>
      <c r="E31" s="41">
        <v>0.004120370370370371</v>
      </c>
      <c r="F31" s="6">
        <v>11</v>
      </c>
      <c r="G31" s="58">
        <v>6.5</v>
      </c>
      <c r="H31" s="6">
        <v>10</v>
      </c>
      <c r="I31" s="7">
        <v>8</v>
      </c>
      <c r="J31" s="7">
        <v>11</v>
      </c>
      <c r="K31" s="6">
        <v>19</v>
      </c>
      <c r="L31" s="7">
        <v>27</v>
      </c>
      <c r="M31" s="6">
        <v>120</v>
      </c>
      <c r="N31" s="7">
        <v>5</v>
      </c>
      <c r="O31" s="6">
        <v>4</v>
      </c>
      <c r="P31" s="7">
        <v>9</v>
      </c>
      <c r="Q31" s="31">
        <f t="shared" si="0"/>
        <v>73</v>
      </c>
    </row>
    <row r="32" spans="1:17" ht="15">
      <c r="A32" s="68">
        <v>15</v>
      </c>
      <c r="B32" s="109" t="s">
        <v>273</v>
      </c>
      <c r="C32" s="2" t="s">
        <v>216</v>
      </c>
      <c r="D32" s="2">
        <v>11</v>
      </c>
      <c r="E32" s="41">
        <v>0.0038425925925925923</v>
      </c>
      <c r="F32" s="6">
        <v>17</v>
      </c>
      <c r="G32" s="58">
        <v>6.3</v>
      </c>
      <c r="H32" s="6">
        <v>13</v>
      </c>
      <c r="I32" s="7">
        <v>10</v>
      </c>
      <c r="J32" s="7">
        <v>14</v>
      </c>
      <c r="K32" s="6">
        <v>18</v>
      </c>
      <c r="L32" s="7">
        <v>25</v>
      </c>
      <c r="M32" s="6">
        <v>130</v>
      </c>
      <c r="N32" s="7">
        <v>10</v>
      </c>
      <c r="O32" s="6">
        <v>4</v>
      </c>
      <c r="P32" s="7">
        <v>9</v>
      </c>
      <c r="Q32" s="31">
        <f t="shared" si="0"/>
        <v>88</v>
      </c>
    </row>
    <row r="33" spans="1:17" ht="15">
      <c r="A33" s="68">
        <v>16</v>
      </c>
      <c r="B33" s="113" t="s">
        <v>274</v>
      </c>
      <c r="C33" s="2" t="s">
        <v>216</v>
      </c>
      <c r="D33" s="2">
        <v>11</v>
      </c>
      <c r="E33" s="41">
        <v>0.004027777777777778</v>
      </c>
      <c r="F33" s="6">
        <v>13</v>
      </c>
      <c r="G33" s="58">
        <v>6.2</v>
      </c>
      <c r="H33" s="6">
        <v>16</v>
      </c>
      <c r="I33" s="7">
        <v>7</v>
      </c>
      <c r="J33" s="7">
        <v>8</v>
      </c>
      <c r="K33" s="6">
        <v>20</v>
      </c>
      <c r="L33" s="7">
        <v>29</v>
      </c>
      <c r="M33" s="6">
        <v>135</v>
      </c>
      <c r="N33" s="7">
        <v>12</v>
      </c>
      <c r="O33" s="6">
        <v>5</v>
      </c>
      <c r="P33" s="7">
        <v>11</v>
      </c>
      <c r="Q33" s="31">
        <f t="shared" si="0"/>
        <v>89</v>
      </c>
    </row>
    <row r="34" spans="1:17" ht="15">
      <c r="A34" s="68">
        <v>17</v>
      </c>
      <c r="B34" s="113" t="s">
        <v>275</v>
      </c>
      <c r="C34" s="2" t="s">
        <v>216</v>
      </c>
      <c r="D34" s="2">
        <v>11</v>
      </c>
      <c r="E34" s="41">
        <v>0.003958333333333334</v>
      </c>
      <c r="F34" s="6">
        <v>15</v>
      </c>
      <c r="G34" s="58">
        <v>6.5</v>
      </c>
      <c r="H34" s="6">
        <v>10</v>
      </c>
      <c r="I34" s="7">
        <v>7</v>
      </c>
      <c r="J34" s="7">
        <v>8</v>
      </c>
      <c r="K34" s="6">
        <v>18</v>
      </c>
      <c r="L34" s="7">
        <v>25</v>
      </c>
      <c r="M34" s="6">
        <v>122</v>
      </c>
      <c r="N34" s="7">
        <v>6</v>
      </c>
      <c r="O34" s="6">
        <v>5</v>
      </c>
      <c r="P34" s="7">
        <v>11</v>
      </c>
      <c r="Q34" s="31">
        <f t="shared" si="0"/>
        <v>75</v>
      </c>
    </row>
    <row r="35" spans="1:17" ht="15">
      <c r="A35" s="68">
        <v>18</v>
      </c>
      <c r="B35" s="109" t="s">
        <v>276</v>
      </c>
      <c r="C35" s="2" t="s">
        <v>216</v>
      </c>
      <c r="D35" s="2">
        <v>11</v>
      </c>
      <c r="E35" s="41">
        <v>0.0038078703703703707</v>
      </c>
      <c r="F35" s="6">
        <v>18</v>
      </c>
      <c r="G35" s="58">
        <v>6.2</v>
      </c>
      <c r="H35" s="6">
        <v>16</v>
      </c>
      <c r="I35" s="7">
        <v>7</v>
      </c>
      <c r="J35" s="7">
        <v>8</v>
      </c>
      <c r="K35" s="6">
        <v>17</v>
      </c>
      <c r="L35" s="7">
        <v>23</v>
      </c>
      <c r="M35" s="6">
        <v>150</v>
      </c>
      <c r="N35" s="7">
        <v>20</v>
      </c>
      <c r="O35" s="6">
        <v>5</v>
      </c>
      <c r="P35" s="7">
        <v>11</v>
      </c>
      <c r="Q35" s="31">
        <f t="shared" si="0"/>
        <v>96</v>
      </c>
    </row>
    <row r="36" spans="1:17" ht="15">
      <c r="A36" s="68">
        <v>19</v>
      </c>
      <c r="B36" s="107" t="s">
        <v>277</v>
      </c>
      <c r="C36" s="2" t="s">
        <v>216</v>
      </c>
      <c r="D36" s="2">
        <v>11</v>
      </c>
      <c r="E36" s="41">
        <v>0.0036805555555555554</v>
      </c>
      <c r="F36" s="6">
        <v>20</v>
      </c>
      <c r="G36" s="58">
        <v>6.4</v>
      </c>
      <c r="H36" s="6">
        <v>11</v>
      </c>
      <c r="I36" s="7">
        <v>10</v>
      </c>
      <c r="J36" s="7">
        <v>14</v>
      </c>
      <c r="K36" s="6">
        <v>18</v>
      </c>
      <c r="L36" s="7">
        <v>25</v>
      </c>
      <c r="M36" s="6">
        <v>143</v>
      </c>
      <c r="N36" s="7">
        <v>17</v>
      </c>
      <c r="O36" s="6">
        <v>4</v>
      </c>
      <c r="P36" s="7">
        <v>9</v>
      </c>
      <c r="Q36" s="31">
        <f t="shared" si="0"/>
        <v>96</v>
      </c>
    </row>
    <row r="37" spans="1:17" ht="15">
      <c r="A37" s="68">
        <v>20</v>
      </c>
      <c r="B37" s="108" t="s">
        <v>278</v>
      </c>
      <c r="C37" s="2" t="s">
        <v>216</v>
      </c>
      <c r="D37" s="2">
        <v>11</v>
      </c>
      <c r="E37" s="41">
        <v>0.003900462962962963</v>
      </c>
      <c r="F37" s="6">
        <v>16</v>
      </c>
      <c r="G37" s="58">
        <v>6.3</v>
      </c>
      <c r="H37" s="6">
        <v>13</v>
      </c>
      <c r="I37" s="7">
        <v>10</v>
      </c>
      <c r="J37" s="7">
        <v>14</v>
      </c>
      <c r="K37" s="6">
        <v>20</v>
      </c>
      <c r="L37" s="7">
        <v>29</v>
      </c>
      <c r="M37" s="6">
        <v>122</v>
      </c>
      <c r="N37" s="7">
        <v>6</v>
      </c>
      <c r="O37" s="6">
        <v>4</v>
      </c>
      <c r="P37" s="7">
        <v>9</v>
      </c>
      <c r="Q37" s="31">
        <f t="shared" si="0"/>
        <v>87</v>
      </c>
    </row>
    <row r="38" spans="1:17" ht="15">
      <c r="A38" s="68">
        <v>21</v>
      </c>
      <c r="B38" s="108" t="s">
        <v>279</v>
      </c>
      <c r="C38" s="2" t="s">
        <v>216</v>
      </c>
      <c r="D38" s="2">
        <v>11</v>
      </c>
      <c r="E38" s="41">
        <v>0.0038888888888888883</v>
      </c>
      <c r="F38" s="6">
        <v>16</v>
      </c>
      <c r="G38" s="58">
        <v>6.8</v>
      </c>
      <c r="H38" s="6">
        <v>3</v>
      </c>
      <c r="I38" s="7">
        <v>8</v>
      </c>
      <c r="J38" s="7">
        <v>11</v>
      </c>
      <c r="K38" s="6">
        <v>19</v>
      </c>
      <c r="L38" s="7">
        <v>27</v>
      </c>
      <c r="M38" s="6">
        <v>136</v>
      </c>
      <c r="N38" s="7">
        <v>13</v>
      </c>
      <c r="O38" s="6">
        <v>4</v>
      </c>
      <c r="P38" s="7">
        <v>9</v>
      </c>
      <c r="Q38" s="31">
        <f t="shared" si="0"/>
        <v>79</v>
      </c>
    </row>
    <row r="39" spans="1:17" ht="15">
      <c r="A39" s="68">
        <v>22</v>
      </c>
      <c r="B39" s="107" t="s">
        <v>280</v>
      </c>
      <c r="C39" s="2" t="s">
        <v>216</v>
      </c>
      <c r="D39" s="2">
        <v>11</v>
      </c>
      <c r="E39" s="41">
        <v>0.0038425925925925923</v>
      </c>
      <c r="F39" s="6">
        <v>17</v>
      </c>
      <c r="G39" s="58">
        <v>6.3</v>
      </c>
      <c r="H39" s="6">
        <v>13</v>
      </c>
      <c r="I39" s="7">
        <v>10</v>
      </c>
      <c r="J39" s="7">
        <v>14</v>
      </c>
      <c r="K39" s="6">
        <v>18</v>
      </c>
      <c r="L39" s="7">
        <v>25</v>
      </c>
      <c r="M39" s="6">
        <v>130</v>
      </c>
      <c r="N39" s="7">
        <v>10</v>
      </c>
      <c r="O39" s="6">
        <v>4</v>
      </c>
      <c r="P39" s="7">
        <v>9</v>
      </c>
      <c r="Q39" s="31">
        <f t="shared" si="0"/>
        <v>88</v>
      </c>
    </row>
    <row r="40" spans="1:17" ht="15">
      <c r="A40" s="68">
        <v>23</v>
      </c>
      <c r="B40" s="107" t="s">
        <v>281</v>
      </c>
      <c r="C40" s="2" t="s">
        <v>216</v>
      </c>
      <c r="D40" s="2">
        <v>11</v>
      </c>
      <c r="E40" s="41">
        <v>0.004027777777777778</v>
      </c>
      <c r="F40" s="6">
        <v>13</v>
      </c>
      <c r="G40" s="58">
        <v>6.2</v>
      </c>
      <c r="H40" s="6">
        <v>16</v>
      </c>
      <c r="I40" s="7">
        <v>7</v>
      </c>
      <c r="J40" s="7">
        <v>8</v>
      </c>
      <c r="K40" s="6">
        <v>20</v>
      </c>
      <c r="L40" s="7">
        <v>29</v>
      </c>
      <c r="M40" s="6">
        <v>135</v>
      </c>
      <c r="N40" s="7">
        <v>12</v>
      </c>
      <c r="O40" s="6">
        <v>5</v>
      </c>
      <c r="P40" s="7">
        <v>11</v>
      </c>
      <c r="Q40" s="31">
        <f t="shared" si="0"/>
        <v>89</v>
      </c>
    </row>
    <row r="41" spans="1:17" ht="15">
      <c r="A41" s="68">
        <v>24</v>
      </c>
      <c r="B41" s="108" t="s">
        <v>282</v>
      </c>
      <c r="C41" s="2" t="s">
        <v>216</v>
      </c>
      <c r="D41" s="2">
        <v>11</v>
      </c>
      <c r="E41" s="41">
        <v>0.003958333333333334</v>
      </c>
      <c r="F41" s="6">
        <v>15</v>
      </c>
      <c r="G41" s="58">
        <v>6.5</v>
      </c>
      <c r="H41" s="6">
        <v>10</v>
      </c>
      <c r="I41" s="7">
        <v>7</v>
      </c>
      <c r="J41" s="7">
        <v>8</v>
      </c>
      <c r="K41" s="6">
        <v>18</v>
      </c>
      <c r="L41" s="7">
        <v>25</v>
      </c>
      <c r="M41" s="6">
        <v>122</v>
      </c>
      <c r="N41" s="7">
        <v>6</v>
      </c>
      <c r="O41" s="6">
        <v>5</v>
      </c>
      <c r="P41" s="7">
        <v>11</v>
      </c>
      <c r="Q41" s="31">
        <f t="shared" si="0"/>
        <v>75</v>
      </c>
    </row>
    <row r="42" spans="1:17" ht="15">
      <c r="A42" s="68">
        <v>25</v>
      </c>
      <c r="B42" s="107" t="s">
        <v>283</v>
      </c>
      <c r="C42" s="2" t="s">
        <v>216</v>
      </c>
      <c r="D42" s="2">
        <v>11</v>
      </c>
      <c r="E42" s="41">
        <v>0.0037037037037037034</v>
      </c>
      <c r="F42" s="6">
        <v>20</v>
      </c>
      <c r="G42" s="58">
        <v>6.5</v>
      </c>
      <c r="H42" s="6">
        <v>56</v>
      </c>
      <c r="I42" s="7">
        <v>22</v>
      </c>
      <c r="J42" s="7">
        <v>38</v>
      </c>
      <c r="K42" s="6">
        <v>25</v>
      </c>
      <c r="L42" s="7">
        <v>39</v>
      </c>
      <c r="M42" s="6">
        <v>163</v>
      </c>
      <c r="N42" s="7">
        <v>26</v>
      </c>
      <c r="O42" s="6">
        <v>-1</v>
      </c>
      <c r="P42" s="7">
        <v>3</v>
      </c>
      <c r="Q42" s="31">
        <f t="shared" si="0"/>
        <v>182</v>
      </c>
    </row>
    <row r="43" spans="1:17" ht="15">
      <c r="A43" s="68">
        <v>26</v>
      </c>
      <c r="B43" s="115" t="s">
        <v>284</v>
      </c>
      <c r="C43" s="2" t="s">
        <v>216</v>
      </c>
      <c r="D43" s="2">
        <v>11</v>
      </c>
      <c r="E43" s="41">
        <v>0.003900462962962963</v>
      </c>
      <c r="F43" s="6">
        <v>16</v>
      </c>
      <c r="G43" s="58">
        <v>5.18</v>
      </c>
      <c r="H43" s="6">
        <v>57</v>
      </c>
      <c r="I43" s="7">
        <v>36</v>
      </c>
      <c r="J43" s="7">
        <v>60</v>
      </c>
      <c r="K43" s="6">
        <v>30</v>
      </c>
      <c r="L43" s="7">
        <v>52</v>
      </c>
      <c r="M43" s="6">
        <v>173</v>
      </c>
      <c r="N43" s="7">
        <v>32</v>
      </c>
      <c r="O43" s="6">
        <v>4</v>
      </c>
      <c r="P43" s="7">
        <v>9</v>
      </c>
      <c r="Q43" s="31">
        <f t="shared" si="0"/>
        <v>226</v>
      </c>
    </row>
    <row r="44" spans="1:17" ht="15">
      <c r="A44" s="71"/>
      <c r="B44" s="13"/>
      <c r="C44" s="46"/>
      <c r="D44" s="9"/>
      <c r="E44" s="94"/>
      <c r="F44" s="6"/>
      <c r="G44" s="58"/>
      <c r="H44" s="6"/>
      <c r="I44" s="7"/>
      <c r="J44" s="7"/>
      <c r="K44" s="6"/>
      <c r="L44" s="7"/>
      <c r="M44" s="6"/>
      <c r="N44" s="7"/>
      <c r="O44" s="6"/>
      <c r="P44" s="7"/>
      <c r="Q44" s="31">
        <f t="shared" si="0"/>
        <v>0</v>
      </c>
    </row>
    <row r="45" spans="1:17" ht="15.75" customHeight="1">
      <c r="A45" s="68"/>
      <c r="B45" s="12"/>
      <c r="C45" s="45"/>
      <c r="D45" s="10"/>
      <c r="E45" s="94"/>
      <c r="F45" s="6"/>
      <c r="G45" s="58"/>
      <c r="H45" s="6"/>
      <c r="I45" s="7"/>
      <c r="J45" s="7"/>
      <c r="K45" s="6"/>
      <c r="L45" s="7"/>
      <c r="M45" s="6"/>
      <c r="N45" s="7"/>
      <c r="O45" s="6"/>
      <c r="P45" s="7"/>
      <c r="Q45" s="31">
        <f t="shared" si="0"/>
        <v>0</v>
      </c>
    </row>
    <row r="46" spans="1:17" ht="15">
      <c r="A46" s="68"/>
      <c r="B46" s="12"/>
      <c r="C46" s="45"/>
      <c r="D46" s="10"/>
      <c r="E46" s="94"/>
      <c r="F46" s="6"/>
      <c r="G46" s="58"/>
      <c r="H46" s="6"/>
      <c r="I46" s="7"/>
      <c r="J46" s="7"/>
      <c r="K46" s="6"/>
      <c r="L46" s="7"/>
      <c r="M46" s="6"/>
      <c r="N46" s="7"/>
      <c r="O46" s="6"/>
      <c r="P46" s="7"/>
      <c r="Q46" s="31">
        <f t="shared" si="0"/>
        <v>0</v>
      </c>
    </row>
    <row r="47" spans="1:17" ht="15">
      <c r="A47" s="68"/>
      <c r="B47" s="12"/>
      <c r="C47" s="46"/>
      <c r="D47" s="10"/>
      <c r="E47" s="94"/>
      <c r="F47" s="6"/>
      <c r="G47" s="58"/>
      <c r="H47" s="6"/>
      <c r="I47" s="7"/>
      <c r="J47" s="7"/>
      <c r="K47" s="6"/>
      <c r="L47" s="7"/>
      <c r="M47" s="6"/>
      <c r="N47" s="7"/>
      <c r="O47" s="6"/>
      <c r="P47" s="7"/>
      <c r="Q47" s="31">
        <f t="shared" si="0"/>
        <v>0</v>
      </c>
    </row>
    <row r="48" spans="1:17" ht="15">
      <c r="A48" s="32"/>
      <c r="B48" s="21" t="s">
        <v>33</v>
      </c>
      <c r="C48" s="69"/>
      <c r="D48" s="70"/>
      <c r="E48" s="95">
        <f>SUM(E18:E47)</f>
        <v>0.10086805555555556</v>
      </c>
      <c r="F48" s="17">
        <f aca="true" t="shared" si="1" ref="F48:P48">SUM(F18:F47)</f>
        <v>346</v>
      </c>
      <c r="G48" s="59">
        <f t="shared" si="1"/>
        <v>158.31</v>
      </c>
      <c r="H48" s="17">
        <f>SUM(H18:H47)</f>
        <v>468</v>
      </c>
      <c r="I48" s="18">
        <f t="shared" si="1"/>
        <v>198</v>
      </c>
      <c r="J48" s="18">
        <f t="shared" si="1"/>
        <v>421</v>
      </c>
      <c r="K48" s="17">
        <f t="shared" si="1"/>
        <v>601</v>
      </c>
      <c r="L48" s="18">
        <f t="shared" si="1"/>
        <v>864</v>
      </c>
      <c r="M48" s="17">
        <f t="shared" si="1"/>
        <v>3825</v>
      </c>
      <c r="N48" s="18">
        <f t="shared" si="1"/>
        <v>384</v>
      </c>
      <c r="O48" s="17">
        <f t="shared" si="1"/>
        <v>18</v>
      </c>
      <c r="P48" s="18">
        <f t="shared" si="1"/>
        <v>170</v>
      </c>
      <c r="Q48" s="31">
        <f t="shared" si="0"/>
        <v>2653</v>
      </c>
    </row>
    <row r="49" spans="1:17" ht="15.75" customHeight="1">
      <c r="A49" s="159" t="s">
        <v>22</v>
      </c>
      <c r="B49" s="160"/>
      <c r="C49" s="18"/>
      <c r="D49" s="18"/>
      <c r="E49" s="47">
        <f>SUM(E18:E47)/F13</f>
        <v>0.0038795405982905984</v>
      </c>
      <c r="F49" s="19">
        <f>SUM(F18:F47)/$F13</f>
        <v>13.307692307692308</v>
      </c>
      <c r="G49" s="60">
        <f>SUM(G18:G47)/$F13</f>
        <v>6.088846153846154</v>
      </c>
      <c r="H49" s="19">
        <f>SUM(H18:H47)/$F13</f>
        <v>18</v>
      </c>
      <c r="I49" s="19">
        <f aca="true" t="shared" si="2" ref="I49:P49">SUM(I18:I47)/$F13</f>
        <v>7.615384615384615</v>
      </c>
      <c r="J49" s="19">
        <f t="shared" si="2"/>
        <v>16.192307692307693</v>
      </c>
      <c r="K49" s="19">
        <f t="shared" si="2"/>
        <v>23.115384615384617</v>
      </c>
      <c r="L49" s="19">
        <f t="shared" si="2"/>
        <v>33.23076923076923</v>
      </c>
      <c r="M49" s="19">
        <f t="shared" si="2"/>
        <v>147.1153846153846</v>
      </c>
      <c r="N49" s="19">
        <f t="shared" si="2"/>
        <v>14.76923076923077</v>
      </c>
      <c r="O49" s="19">
        <f t="shared" si="2"/>
        <v>0.6923076923076923</v>
      </c>
      <c r="P49" s="19">
        <f t="shared" si="2"/>
        <v>6.538461538461538</v>
      </c>
      <c r="Q49" s="19">
        <f>SUM(Q18:Q47)/$F13/6</f>
        <v>17.006410256410255</v>
      </c>
    </row>
    <row r="50" spans="1:19" ht="15">
      <c r="A50" s="20"/>
      <c r="B50" s="20" t="s">
        <v>14</v>
      </c>
      <c r="C50" s="20"/>
      <c r="D50" s="20"/>
      <c r="E50" s="27" t="s">
        <v>25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15">
      <c r="A51" s="20"/>
      <c r="B51" s="27" t="s">
        <v>15</v>
      </c>
      <c r="C51" s="20"/>
      <c r="D51" s="20"/>
      <c r="F51" s="20"/>
      <c r="G51" s="20"/>
      <c r="H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4" ht="15">
      <c r="B54" s="73"/>
    </row>
    <row r="56" ht="15">
      <c r="A56" s="20"/>
    </row>
  </sheetData>
  <sheetProtection selectLockedCells="1"/>
  <mergeCells count="23">
    <mergeCell ref="P10:R10"/>
    <mergeCell ref="A12:F12"/>
    <mergeCell ref="P12:R12"/>
    <mergeCell ref="A1:S1"/>
    <mergeCell ref="A2:S2"/>
    <mergeCell ref="A3:S3"/>
    <mergeCell ref="J5:Q5"/>
    <mergeCell ref="D6:F6"/>
    <mergeCell ref="P8:R8"/>
    <mergeCell ref="J13:Q13"/>
    <mergeCell ref="A15:A17"/>
    <mergeCell ref="B15:B17"/>
    <mergeCell ref="C15:C17"/>
    <mergeCell ref="D15:D17"/>
    <mergeCell ref="E16:F16"/>
    <mergeCell ref="Q16:Q17"/>
    <mergeCell ref="E15:Q15"/>
    <mergeCell ref="A49:B49"/>
    <mergeCell ref="G16:H16"/>
    <mergeCell ref="I16:J16"/>
    <mergeCell ref="K16:L16"/>
    <mergeCell ref="M16:N16"/>
    <mergeCell ref="O16:P16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S56"/>
  <sheetViews>
    <sheetView view="pageBreakPreview" zoomScale="80" zoomScaleNormal="70" zoomScaleSheetLayoutView="80" zoomScalePageLayoutView="0" workbookViewId="0" topLeftCell="A1">
      <selection activeCell="W31" sqref="W31"/>
    </sheetView>
  </sheetViews>
  <sheetFormatPr defaultColWidth="9.140625" defaultRowHeight="15"/>
  <cols>
    <col min="1" max="1" width="3.421875" style="27" customWidth="1"/>
    <col min="2" max="2" width="25.421875" style="27" customWidth="1"/>
    <col min="3" max="3" width="5.7109375" style="27" customWidth="1"/>
    <col min="4" max="4" width="8.7109375" style="27" customWidth="1"/>
    <col min="5" max="5" width="13.140625" style="27" customWidth="1"/>
    <col min="6" max="8" width="8.8515625" style="27" customWidth="1"/>
    <col min="9" max="9" width="9.28125" style="27" customWidth="1"/>
    <col min="10" max="10" width="9.140625" style="27" customWidth="1"/>
    <col min="11" max="11" width="8.8515625" style="27" customWidth="1"/>
    <col min="12" max="12" width="9.8515625" style="27" customWidth="1"/>
    <col min="13" max="14" width="9.421875" style="27" customWidth="1"/>
    <col min="15" max="15" width="10.28125" style="27" customWidth="1"/>
    <col min="16" max="16" width="9.421875" style="27" customWidth="1"/>
    <col min="17" max="17" width="11.00390625" style="27" customWidth="1"/>
    <col min="18" max="18" width="10.28125" style="27" bestFit="1" customWidth="1"/>
    <col min="19" max="19" width="9.28125" style="27" customWidth="1"/>
    <col min="20" max="16384" width="9.140625" style="27" customWidth="1"/>
  </cols>
  <sheetData>
    <row r="1" spans="1:19" ht="15.75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</row>
    <row r="2" spans="1:19" ht="15.75">
      <c r="A2" s="168" t="s">
        <v>53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</row>
    <row r="3" spans="1:19" ht="15.75">
      <c r="A3" s="168" t="s">
        <v>67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</row>
    <row r="4" spans="1:19" ht="15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.75">
      <c r="A5" s="26" t="s">
        <v>1</v>
      </c>
      <c r="B5" s="26"/>
      <c r="C5" s="26"/>
      <c r="D5" s="26"/>
      <c r="E5" s="26"/>
      <c r="F5" s="26"/>
      <c r="G5" s="26"/>
      <c r="H5" s="26"/>
      <c r="I5" s="25"/>
      <c r="J5" s="167" t="s">
        <v>2</v>
      </c>
      <c r="K5" s="167"/>
      <c r="L5" s="167"/>
      <c r="M5" s="167"/>
      <c r="N5" s="167"/>
      <c r="O5" s="167"/>
      <c r="P5" s="167"/>
      <c r="Q5" s="167"/>
      <c r="S5" s="25"/>
    </row>
    <row r="6" spans="1:19" ht="15.75">
      <c r="A6" s="28" t="s">
        <v>26</v>
      </c>
      <c r="B6" s="26"/>
      <c r="C6" s="26"/>
      <c r="D6" s="166" t="s">
        <v>69</v>
      </c>
      <c r="E6" s="170"/>
      <c r="F6" s="170"/>
      <c r="G6" s="29"/>
      <c r="H6" s="29"/>
      <c r="I6" s="25"/>
      <c r="J6" s="28" t="s">
        <v>27</v>
      </c>
      <c r="K6" s="26"/>
      <c r="L6" s="26"/>
      <c r="M6" s="26"/>
      <c r="N6" s="26"/>
      <c r="O6" s="26"/>
      <c r="P6" s="26"/>
      <c r="Q6" s="26"/>
      <c r="R6" s="24">
        <f>F13/F10</f>
        <v>1</v>
      </c>
      <c r="S6" s="29"/>
    </row>
    <row r="7" spans="1:19" ht="15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5.75">
      <c r="A8" s="28" t="s">
        <v>17</v>
      </c>
      <c r="B8" s="26"/>
      <c r="C8" s="26"/>
      <c r="D8" s="26"/>
      <c r="E8" s="26"/>
      <c r="F8" s="97" t="s">
        <v>334</v>
      </c>
      <c r="G8" s="29"/>
      <c r="H8" s="29"/>
      <c r="I8" s="25"/>
      <c r="J8" s="28" t="s">
        <v>16</v>
      </c>
      <c r="K8" s="26"/>
      <c r="L8" s="26"/>
      <c r="M8" s="26"/>
      <c r="N8" s="26"/>
      <c r="O8" s="26"/>
      <c r="P8" s="166" t="s">
        <v>71</v>
      </c>
      <c r="Q8" s="166"/>
      <c r="R8" s="166"/>
      <c r="S8" s="25"/>
    </row>
    <row r="9" spans="1:19" ht="15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5"/>
      <c r="Q9" s="55"/>
      <c r="R9" s="55"/>
      <c r="S9" s="25"/>
    </row>
    <row r="10" spans="1:19" ht="15.75">
      <c r="A10" s="26" t="s">
        <v>23</v>
      </c>
      <c r="B10" s="26"/>
      <c r="C10" s="26"/>
      <c r="D10" s="26"/>
      <c r="E10" s="26"/>
      <c r="F10" s="56">
        <v>20</v>
      </c>
      <c r="G10" s="29"/>
      <c r="H10" s="29"/>
      <c r="I10" s="25"/>
      <c r="J10" s="28" t="s">
        <v>29</v>
      </c>
      <c r="K10" s="26"/>
      <c r="L10" s="26"/>
      <c r="M10" s="26"/>
      <c r="N10" s="26"/>
      <c r="O10" s="26"/>
      <c r="P10" s="166" t="s">
        <v>308</v>
      </c>
      <c r="Q10" s="166"/>
      <c r="R10" s="166"/>
      <c r="S10" s="25"/>
    </row>
    <row r="11" spans="1:19" ht="15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55"/>
      <c r="Q11" s="55"/>
      <c r="R11" s="55"/>
      <c r="S11" s="25"/>
    </row>
    <row r="12" spans="1:19" ht="15.75">
      <c r="A12" s="167" t="s">
        <v>3</v>
      </c>
      <c r="B12" s="167"/>
      <c r="C12" s="167"/>
      <c r="D12" s="167"/>
      <c r="E12" s="167"/>
      <c r="F12" s="167"/>
      <c r="G12" s="55"/>
      <c r="H12" s="55"/>
      <c r="I12" s="25"/>
      <c r="J12" s="28" t="s">
        <v>28</v>
      </c>
      <c r="K12" s="26"/>
      <c r="L12" s="26"/>
      <c r="M12" s="26"/>
      <c r="N12" s="26"/>
      <c r="O12" s="26"/>
      <c r="P12" s="166" t="s">
        <v>309</v>
      </c>
      <c r="Q12" s="166"/>
      <c r="R12" s="166"/>
      <c r="S12" s="25"/>
    </row>
    <row r="13" spans="1:19" ht="15.75">
      <c r="A13" s="26" t="s">
        <v>24</v>
      </c>
      <c r="B13" s="26"/>
      <c r="C13" s="26"/>
      <c r="D13" s="26"/>
      <c r="E13" s="26"/>
      <c r="F13" s="66">
        <v>20</v>
      </c>
      <c r="G13" s="57"/>
      <c r="H13" s="57"/>
      <c r="I13" s="25"/>
      <c r="J13" s="169"/>
      <c r="K13" s="167"/>
      <c r="L13" s="167"/>
      <c r="M13" s="167"/>
      <c r="N13" s="167"/>
      <c r="O13" s="167"/>
      <c r="P13" s="167"/>
      <c r="Q13" s="167"/>
      <c r="R13" s="26"/>
      <c r="S13" s="25"/>
    </row>
    <row r="15" spans="1:17" ht="15" customHeight="1">
      <c r="A15" s="161" t="s">
        <v>4</v>
      </c>
      <c r="B15" s="161" t="s">
        <v>5</v>
      </c>
      <c r="C15" s="161" t="s">
        <v>50</v>
      </c>
      <c r="D15" s="161" t="s">
        <v>6</v>
      </c>
      <c r="E15" s="163" t="s">
        <v>7</v>
      </c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5"/>
    </row>
    <row r="16" spans="1:17" ht="39.75" customHeight="1">
      <c r="A16" s="161"/>
      <c r="B16" s="161"/>
      <c r="C16" s="161"/>
      <c r="D16" s="161"/>
      <c r="E16" s="161" t="s">
        <v>51</v>
      </c>
      <c r="F16" s="161"/>
      <c r="G16" s="161" t="s">
        <v>59</v>
      </c>
      <c r="H16" s="161"/>
      <c r="I16" s="161" t="s">
        <v>8</v>
      </c>
      <c r="J16" s="161"/>
      <c r="K16" s="161" t="s">
        <v>9</v>
      </c>
      <c r="L16" s="161"/>
      <c r="M16" s="161" t="s">
        <v>10</v>
      </c>
      <c r="N16" s="161"/>
      <c r="O16" s="161" t="s">
        <v>11</v>
      </c>
      <c r="P16" s="161"/>
      <c r="Q16" s="162" t="s">
        <v>32</v>
      </c>
    </row>
    <row r="17" spans="1:17" ht="15">
      <c r="A17" s="161"/>
      <c r="B17" s="161"/>
      <c r="C17" s="161"/>
      <c r="D17" s="161"/>
      <c r="E17" s="30" t="s">
        <v>12</v>
      </c>
      <c r="F17" s="30" t="s">
        <v>13</v>
      </c>
      <c r="G17" s="30" t="s">
        <v>12</v>
      </c>
      <c r="H17" s="30" t="s">
        <v>13</v>
      </c>
      <c r="I17" s="30" t="s">
        <v>12</v>
      </c>
      <c r="J17" s="30" t="s">
        <v>13</v>
      </c>
      <c r="K17" s="30" t="s">
        <v>12</v>
      </c>
      <c r="L17" s="30" t="s">
        <v>13</v>
      </c>
      <c r="M17" s="30" t="s">
        <v>12</v>
      </c>
      <c r="N17" s="30" t="s">
        <v>13</v>
      </c>
      <c r="O17" s="30" t="s">
        <v>12</v>
      </c>
      <c r="P17" s="30" t="s">
        <v>13</v>
      </c>
      <c r="Q17" s="161"/>
    </row>
    <row r="18" spans="1:17" ht="15">
      <c r="A18" s="67">
        <v>1</v>
      </c>
      <c r="B18" s="148" t="s">
        <v>286</v>
      </c>
      <c r="C18" s="2" t="s">
        <v>306</v>
      </c>
      <c r="D18" s="2">
        <v>12</v>
      </c>
      <c r="E18" s="41">
        <v>0.003993055555555556</v>
      </c>
      <c r="F18" s="6">
        <v>7</v>
      </c>
      <c r="G18" s="58">
        <v>5.8</v>
      </c>
      <c r="H18" s="6">
        <v>18</v>
      </c>
      <c r="I18" s="7">
        <v>3</v>
      </c>
      <c r="J18" s="7">
        <v>17</v>
      </c>
      <c r="K18" s="6">
        <v>25</v>
      </c>
      <c r="L18" s="7">
        <v>34</v>
      </c>
      <c r="M18" s="6">
        <v>158</v>
      </c>
      <c r="N18" s="7">
        <v>15</v>
      </c>
      <c r="O18" s="6">
        <v>-4</v>
      </c>
      <c r="P18" s="7">
        <v>2</v>
      </c>
      <c r="Q18" s="31">
        <f>(F18+H18+J18+L18+N18+P18)</f>
        <v>93</v>
      </c>
    </row>
    <row r="19" spans="1:17" ht="15">
      <c r="A19" s="67">
        <v>2</v>
      </c>
      <c r="B19" s="148" t="s">
        <v>287</v>
      </c>
      <c r="C19" s="2" t="s">
        <v>306</v>
      </c>
      <c r="D19" s="2">
        <v>12</v>
      </c>
      <c r="E19" s="41">
        <v>0.0036226851851851854</v>
      </c>
      <c r="F19" s="6">
        <v>14</v>
      </c>
      <c r="G19" s="58">
        <v>5.9</v>
      </c>
      <c r="H19" s="6">
        <v>15</v>
      </c>
      <c r="I19" s="7">
        <v>2</v>
      </c>
      <c r="J19" s="7">
        <v>13</v>
      </c>
      <c r="K19" s="6">
        <v>26</v>
      </c>
      <c r="L19" s="7">
        <v>36</v>
      </c>
      <c r="M19" s="4">
        <v>140</v>
      </c>
      <c r="N19" s="7">
        <v>8</v>
      </c>
      <c r="O19" s="6">
        <v>-3</v>
      </c>
      <c r="P19" s="7">
        <v>4</v>
      </c>
      <c r="Q19" s="31">
        <f aca="true" t="shared" si="0" ref="Q19:Q48">(F19+H19+J19+L19+N19+P19)</f>
        <v>90</v>
      </c>
    </row>
    <row r="20" spans="1:17" ht="15">
      <c r="A20" s="67">
        <v>3</v>
      </c>
      <c r="B20" s="149" t="s">
        <v>288</v>
      </c>
      <c r="C20" s="2" t="s">
        <v>306</v>
      </c>
      <c r="D20" s="2">
        <v>12</v>
      </c>
      <c r="E20" s="41">
        <v>0.0036805555555555554</v>
      </c>
      <c r="F20" s="6">
        <v>13</v>
      </c>
      <c r="G20" s="58">
        <v>6</v>
      </c>
      <c r="H20" s="6">
        <v>13</v>
      </c>
      <c r="I20" s="7">
        <v>0</v>
      </c>
      <c r="J20" s="7">
        <v>0</v>
      </c>
      <c r="K20" s="6">
        <v>25</v>
      </c>
      <c r="L20" s="7">
        <v>34</v>
      </c>
      <c r="M20" s="6">
        <v>168</v>
      </c>
      <c r="N20" s="7">
        <v>19</v>
      </c>
      <c r="O20" s="6">
        <v>-3</v>
      </c>
      <c r="P20" s="7">
        <v>4</v>
      </c>
      <c r="Q20" s="31">
        <f t="shared" si="0"/>
        <v>83</v>
      </c>
    </row>
    <row r="21" spans="1:17" ht="15">
      <c r="A21" s="67">
        <v>4</v>
      </c>
      <c r="B21" s="150" t="s">
        <v>289</v>
      </c>
      <c r="C21" s="2" t="s">
        <v>306</v>
      </c>
      <c r="D21" s="2">
        <v>12</v>
      </c>
      <c r="E21" s="41">
        <v>0.003993055555555556</v>
      </c>
      <c r="F21" s="6">
        <v>7</v>
      </c>
      <c r="G21" s="58">
        <v>5.8</v>
      </c>
      <c r="H21" s="6">
        <v>18</v>
      </c>
      <c r="I21" s="7">
        <v>3</v>
      </c>
      <c r="J21" s="7">
        <v>17</v>
      </c>
      <c r="K21" s="6">
        <v>29</v>
      </c>
      <c r="L21" s="7">
        <v>42</v>
      </c>
      <c r="M21" s="6">
        <v>157</v>
      </c>
      <c r="N21" s="7">
        <v>14</v>
      </c>
      <c r="O21" s="6">
        <v>-1</v>
      </c>
      <c r="P21" s="7">
        <v>8</v>
      </c>
      <c r="Q21" s="31">
        <f t="shared" si="0"/>
        <v>106</v>
      </c>
    </row>
    <row r="22" spans="1:17" ht="15">
      <c r="A22" s="67">
        <v>5</v>
      </c>
      <c r="B22" s="149" t="s">
        <v>290</v>
      </c>
      <c r="C22" s="2" t="s">
        <v>306</v>
      </c>
      <c r="D22" s="2">
        <v>12</v>
      </c>
      <c r="E22" s="41">
        <v>0.0038541666666666668</v>
      </c>
      <c r="F22" s="6">
        <v>9</v>
      </c>
      <c r="G22" s="58">
        <v>5.8</v>
      </c>
      <c r="H22" s="6">
        <v>18</v>
      </c>
      <c r="I22" s="7">
        <v>0</v>
      </c>
      <c r="J22" s="7">
        <v>0</v>
      </c>
      <c r="K22" s="6">
        <v>25</v>
      </c>
      <c r="L22" s="7">
        <v>34</v>
      </c>
      <c r="M22" s="6">
        <v>172</v>
      </c>
      <c r="N22" s="7">
        <v>21</v>
      </c>
      <c r="O22" s="6">
        <v>-6</v>
      </c>
      <c r="P22" s="7">
        <v>0</v>
      </c>
      <c r="Q22" s="31">
        <f t="shared" si="0"/>
        <v>82</v>
      </c>
    </row>
    <row r="23" spans="1:17" ht="15">
      <c r="A23" s="67">
        <v>6</v>
      </c>
      <c r="B23" s="149" t="s">
        <v>291</v>
      </c>
      <c r="C23" s="2" t="s">
        <v>306</v>
      </c>
      <c r="D23" s="2">
        <v>12</v>
      </c>
      <c r="E23" s="41">
        <v>0.003993055555555556</v>
      </c>
      <c r="F23" s="6">
        <v>7</v>
      </c>
      <c r="G23" s="58">
        <v>5.8</v>
      </c>
      <c r="H23" s="6">
        <v>18</v>
      </c>
      <c r="I23" s="7">
        <v>3</v>
      </c>
      <c r="J23" s="7">
        <v>17</v>
      </c>
      <c r="K23" s="6">
        <v>25</v>
      </c>
      <c r="L23" s="7">
        <v>34</v>
      </c>
      <c r="M23" s="6">
        <v>158</v>
      </c>
      <c r="N23" s="7">
        <v>15</v>
      </c>
      <c r="O23" s="6">
        <v>-4</v>
      </c>
      <c r="P23" s="7">
        <v>2</v>
      </c>
      <c r="Q23" s="31">
        <f t="shared" si="0"/>
        <v>93</v>
      </c>
    </row>
    <row r="24" spans="1:17" ht="15">
      <c r="A24" s="67">
        <v>7</v>
      </c>
      <c r="B24" s="149" t="s">
        <v>292</v>
      </c>
      <c r="C24" s="2" t="s">
        <v>306</v>
      </c>
      <c r="D24" s="2">
        <v>12</v>
      </c>
      <c r="E24" s="41">
        <v>0.004050925925925926</v>
      </c>
      <c r="F24" s="6">
        <v>6</v>
      </c>
      <c r="G24" s="58">
        <v>5.9</v>
      </c>
      <c r="H24" s="6">
        <v>15</v>
      </c>
      <c r="I24" s="7">
        <v>3</v>
      </c>
      <c r="J24" s="7">
        <v>17</v>
      </c>
      <c r="K24" s="6">
        <v>28</v>
      </c>
      <c r="L24" s="7">
        <v>40</v>
      </c>
      <c r="M24" s="6">
        <v>150</v>
      </c>
      <c r="N24" s="7">
        <v>12</v>
      </c>
      <c r="O24" s="6">
        <v>-5</v>
      </c>
      <c r="P24" s="7">
        <v>1</v>
      </c>
      <c r="Q24" s="31">
        <f t="shared" si="0"/>
        <v>91</v>
      </c>
    </row>
    <row r="25" spans="1:17" ht="15">
      <c r="A25" s="67">
        <v>8</v>
      </c>
      <c r="B25" s="151" t="s">
        <v>293</v>
      </c>
      <c r="C25" s="2" t="s">
        <v>306</v>
      </c>
      <c r="D25" s="2">
        <v>12</v>
      </c>
      <c r="E25" s="41">
        <v>0.003587962962962963</v>
      </c>
      <c r="F25" s="4">
        <v>15</v>
      </c>
      <c r="G25" s="58">
        <v>5.8</v>
      </c>
      <c r="H25" s="4">
        <v>18</v>
      </c>
      <c r="I25" s="5">
        <v>3</v>
      </c>
      <c r="J25" s="5">
        <v>17</v>
      </c>
      <c r="K25" s="4">
        <v>28</v>
      </c>
      <c r="L25" s="5">
        <v>40</v>
      </c>
      <c r="M25" s="43">
        <v>170</v>
      </c>
      <c r="N25" s="5">
        <v>20</v>
      </c>
      <c r="O25" s="4">
        <v>-1</v>
      </c>
      <c r="P25" s="5">
        <v>8</v>
      </c>
      <c r="Q25" s="31">
        <f t="shared" si="0"/>
        <v>118</v>
      </c>
    </row>
    <row r="26" spans="1:17" ht="15">
      <c r="A26" s="67">
        <v>9</v>
      </c>
      <c r="B26" s="149" t="s">
        <v>294</v>
      </c>
      <c r="C26" s="2" t="s">
        <v>306</v>
      </c>
      <c r="D26" s="2">
        <v>12</v>
      </c>
      <c r="E26" s="41">
        <v>0.0037847222222222223</v>
      </c>
      <c r="F26" s="6">
        <v>11</v>
      </c>
      <c r="G26" s="58">
        <v>5.76</v>
      </c>
      <c r="H26" s="6">
        <v>20</v>
      </c>
      <c r="I26" s="7">
        <v>7</v>
      </c>
      <c r="J26" s="7">
        <v>33</v>
      </c>
      <c r="K26" s="6">
        <v>30</v>
      </c>
      <c r="L26" s="7">
        <v>44</v>
      </c>
      <c r="M26" s="6">
        <v>160</v>
      </c>
      <c r="N26" s="7">
        <v>15</v>
      </c>
      <c r="O26" s="6">
        <v>-7</v>
      </c>
      <c r="P26" s="7">
        <v>0</v>
      </c>
      <c r="Q26" s="31">
        <f t="shared" si="0"/>
        <v>123</v>
      </c>
    </row>
    <row r="27" spans="1:17" ht="15">
      <c r="A27" s="67">
        <v>10</v>
      </c>
      <c r="B27" s="151" t="s">
        <v>295</v>
      </c>
      <c r="C27" s="2" t="s">
        <v>307</v>
      </c>
      <c r="D27" s="2">
        <v>12</v>
      </c>
      <c r="E27" s="41">
        <v>0.0038194444444444443</v>
      </c>
      <c r="F27" s="6">
        <v>18</v>
      </c>
      <c r="G27" s="58">
        <v>6.1</v>
      </c>
      <c r="H27" s="6">
        <v>19</v>
      </c>
      <c r="I27" s="7">
        <v>10</v>
      </c>
      <c r="J27" s="7">
        <v>14</v>
      </c>
      <c r="K27" s="6">
        <v>20</v>
      </c>
      <c r="L27" s="7">
        <v>29</v>
      </c>
      <c r="M27" s="6">
        <v>145</v>
      </c>
      <c r="N27" s="7">
        <v>18</v>
      </c>
      <c r="O27" s="6">
        <v>4</v>
      </c>
      <c r="P27" s="7">
        <v>9</v>
      </c>
      <c r="Q27" s="31">
        <f t="shared" si="0"/>
        <v>107</v>
      </c>
    </row>
    <row r="28" spans="1:17" ht="15">
      <c r="A28" s="67">
        <v>11</v>
      </c>
      <c r="B28" s="148" t="s">
        <v>296</v>
      </c>
      <c r="C28" s="2" t="s">
        <v>307</v>
      </c>
      <c r="D28" s="2">
        <v>12</v>
      </c>
      <c r="E28" s="41">
        <v>0.003981481481481482</v>
      </c>
      <c r="F28" s="6">
        <v>14</v>
      </c>
      <c r="G28" s="58">
        <v>6.2</v>
      </c>
      <c r="H28" s="6">
        <v>16</v>
      </c>
      <c r="I28" s="7">
        <v>7</v>
      </c>
      <c r="J28" s="7">
        <v>8</v>
      </c>
      <c r="K28" s="6">
        <v>21</v>
      </c>
      <c r="L28" s="7">
        <v>31</v>
      </c>
      <c r="M28" s="6">
        <v>150</v>
      </c>
      <c r="N28" s="7">
        <v>20</v>
      </c>
      <c r="O28" s="6">
        <v>4</v>
      </c>
      <c r="P28" s="7">
        <v>9</v>
      </c>
      <c r="Q28" s="31">
        <f t="shared" si="0"/>
        <v>98</v>
      </c>
    </row>
    <row r="29" spans="1:17" ht="15">
      <c r="A29" s="67">
        <v>12</v>
      </c>
      <c r="B29" s="148" t="s">
        <v>297</v>
      </c>
      <c r="C29" s="2" t="s">
        <v>307</v>
      </c>
      <c r="D29" s="2">
        <v>12</v>
      </c>
      <c r="E29" s="41">
        <v>0.004120370370370371</v>
      </c>
      <c r="F29" s="6">
        <v>11</v>
      </c>
      <c r="G29" s="58">
        <v>6.5</v>
      </c>
      <c r="H29" s="6">
        <v>10</v>
      </c>
      <c r="I29" s="7">
        <v>8</v>
      </c>
      <c r="J29" s="7">
        <v>11</v>
      </c>
      <c r="K29" s="6">
        <v>19</v>
      </c>
      <c r="L29" s="7">
        <v>27</v>
      </c>
      <c r="M29" s="6">
        <v>120</v>
      </c>
      <c r="N29" s="7">
        <v>5</v>
      </c>
      <c r="O29" s="6">
        <v>4</v>
      </c>
      <c r="P29" s="7">
        <v>9</v>
      </c>
      <c r="Q29" s="31">
        <f t="shared" si="0"/>
        <v>73</v>
      </c>
    </row>
    <row r="30" spans="1:17" ht="15">
      <c r="A30" s="67">
        <v>13</v>
      </c>
      <c r="B30" s="151" t="s">
        <v>298</v>
      </c>
      <c r="C30" s="2" t="s">
        <v>307</v>
      </c>
      <c r="D30" s="2">
        <v>12</v>
      </c>
      <c r="E30" s="41">
        <v>0.0038425925925925923</v>
      </c>
      <c r="F30" s="6">
        <v>17</v>
      </c>
      <c r="G30" s="58">
        <v>6.3</v>
      </c>
      <c r="H30" s="6">
        <v>13</v>
      </c>
      <c r="I30" s="7">
        <v>10</v>
      </c>
      <c r="J30" s="7">
        <v>14</v>
      </c>
      <c r="K30" s="6">
        <v>18</v>
      </c>
      <c r="L30" s="7">
        <v>25</v>
      </c>
      <c r="M30" s="6">
        <v>130</v>
      </c>
      <c r="N30" s="7">
        <v>10</v>
      </c>
      <c r="O30" s="6">
        <v>4</v>
      </c>
      <c r="P30" s="7">
        <v>9</v>
      </c>
      <c r="Q30" s="31">
        <f t="shared" si="0"/>
        <v>88</v>
      </c>
    </row>
    <row r="31" spans="1:17" ht="15">
      <c r="A31" s="68">
        <v>14</v>
      </c>
      <c r="B31" s="152" t="s">
        <v>299</v>
      </c>
      <c r="C31" s="2" t="s">
        <v>307</v>
      </c>
      <c r="D31" s="2">
        <v>12</v>
      </c>
      <c r="E31" s="41">
        <v>0.004027777777777778</v>
      </c>
      <c r="F31" s="6">
        <v>13</v>
      </c>
      <c r="G31" s="58">
        <v>6.2</v>
      </c>
      <c r="H31" s="6">
        <v>16</v>
      </c>
      <c r="I31" s="7">
        <v>7</v>
      </c>
      <c r="J31" s="7">
        <v>8</v>
      </c>
      <c r="K31" s="6">
        <v>20</v>
      </c>
      <c r="L31" s="7">
        <v>29</v>
      </c>
      <c r="M31" s="6">
        <v>135</v>
      </c>
      <c r="N31" s="7">
        <v>12</v>
      </c>
      <c r="O31" s="6">
        <v>5</v>
      </c>
      <c r="P31" s="7">
        <v>11</v>
      </c>
      <c r="Q31" s="31">
        <f t="shared" si="0"/>
        <v>89</v>
      </c>
    </row>
    <row r="32" spans="1:17" ht="15">
      <c r="A32" s="68">
        <v>15</v>
      </c>
      <c r="B32" s="151" t="s">
        <v>300</v>
      </c>
      <c r="C32" s="2" t="s">
        <v>307</v>
      </c>
      <c r="D32" s="2">
        <v>12</v>
      </c>
      <c r="E32" s="41">
        <v>0.003958333333333334</v>
      </c>
      <c r="F32" s="6">
        <v>15</v>
      </c>
      <c r="G32" s="58">
        <v>6.5</v>
      </c>
      <c r="H32" s="6">
        <v>10</v>
      </c>
      <c r="I32" s="7">
        <v>7</v>
      </c>
      <c r="J32" s="7">
        <v>8</v>
      </c>
      <c r="K32" s="6">
        <v>18</v>
      </c>
      <c r="L32" s="7">
        <v>25</v>
      </c>
      <c r="M32" s="6">
        <v>122</v>
      </c>
      <c r="N32" s="7">
        <v>6</v>
      </c>
      <c r="O32" s="6">
        <v>5</v>
      </c>
      <c r="P32" s="7">
        <v>11</v>
      </c>
      <c r="Q32" s="31">
        <f t="shared" si="0"/>
        <v>75</v>
      </c>
    </row>
    <row r="33" spans="1:17" ht="15">
      <c r="A33" s="68">
        <v>16</v>
      </c>
      <c r="B33" s="149" t="s">
        <v>301</v>
      </c>
      <c r="C33" s="2" t="s">
        <v>307</v>
      </c>
      <c r="D33" s="2">
        <v>12</v>
      </c>
      <c r="E33" s="41">
        <v>0.0038078703703703707</v>
      </c>
      <c r="F33" s="6">
        <v>18</v>
      </c>
      <c r="G33" s="58">
        <v>6.2</v>
      </c>
      <c r="H33" s="6">
        <v>16</v>
      </c>
      <c r="I33" s="7">
        <v>7</v>
      </c>
      <c r="J33" s="7">
        <v>8</v>
      </c>
      <c r="K33" s="6">
        <v>17</v>
      </c>
      <c r="L33" s="7">
        <v>23</v>
      </c>
      <c r="M33" s="6">
        <v>150</v>
      </c>
      <c r="N33" s="7">
        <v>20</v>
      </c>
      <c r="O33" s="6">
        <v>5</v>
      </c>
      <c r="P33" s="7">
        <v>11</v>
      </c>
      <c r="Q33" s="31">
        <f t="shared" si="0"/>
        <v>96</v>
      </c>
    </row>
    <row r="34" spans="1:17" ht="15">
      <c r="A34" s="68">
        <v>17</v>
      </c>
      <c r="B34" s="151" t="s">
        <v>302</v>
      </c>
      <c r="C34" s="2" t="s">
        <v>307</v>
      </c>
      <c r="D34" s="2">
        <v>12</v>
      </c>
      <c r="E34" s="41">
        <v>0.0036805555555555554</v>
      </c>
      <c r="F34" s="6">
        <v>20</v>
      </c>
      <c r="G34" s="58">
        <v>6.4</v>
      </c>
      <c r="H34" s="6">
        <v>11</v>
      </c>
      <c r="I34" s="7">
        <v>10</v>
      </c>
      <c r="J34" s="7">
        <v>14</v>
      </c>
      <c r="K34" s="6">
        <v>18</v>
      </c>
      <c r="L34" s="7">
        <v>25</v>
      </c>
      <c r="M34" s="6">
        <v>143</v>
      </c>
      <c r="N34" s="7">
        <v>17</v>
      </c>
      <c r="O34" s="6">
        <v>4</v>
      </c>
      <c r="P34" s="7">
        <v>9</v>
      </c>
      <c r="Q34" s="31">
        <f t="shared" si="0"/>
        <v>96</v>
      </c>
    </row>
    <row r="35" spans="1:17" ht="15">
      <c r="A35" s="68">
        <v>18</v>
      </c>
      <c r="B35" s="151" t="s">
        <v>303</v>
      </c>
      <c r="C35" s="2" t="s">
        <v>307</v>
      </c>
      <c r="D35" s="2">
        <v>12</v>
      </c>
      <c r="E35" s="41">
        <v>0.003900462962962963</v>
      </c>
      <c r="F35" s="6">
        <v>16</v>
      </c>
      <c r="G35" s="58">
        <v>6.3</v>
      </c>
      <c r="H35" s="6">
        <v>13</v>
      </c>
      <c r="I35" s="7">
        <v>10</v>
      </c>
      <c r="J35" s="7">
        <v>14</v>
      </c>
      <c r="K35" s="6">
        <v>20</v>
      </c>
      <c r="L35" s="7">
        <v>29</v>
      </c>
      <c r="M35" s="6">
        <v>122</v>
      </c>
      <c r="N35" s="7">
        <v>6</v>
      </c>
      <c r="O35" s="6">
        <v>4</v>
      </c>
      <c r="P35" s="7">
        <v>9</v>
      </c>
      <c r="Q35" s="31">
        <f t="shared" si="0"/>
        <v>87</v>
      </c>
    </row>
    <row r="36" spans="1:17" ht="15">
      <c r="A36" s="68">
        <v>19</v>
      </c>
      <c r="B36" s="151" t="s">
        <v>304</v>
      </c>
      <c r="C36" s="2" t="s">
        <v>307</v>
      </c>
      <c r="D36" s="2">
        <v>12</v>
      </c>
      <c r="E36" s="41">
        <v>0.0038888888888888883</v>
      </c>
      <c r="F36" s="6">
        <v>16</v>
      </c>
      <c r="G36" s="58">
        <v>6.8</v>
      </c>
      <c r="H36" s="6">
        <v>3</v>
      </c>
      <c r="I36" s="7">
        <v>8</v>
      </c>
      <c r="J36" s="7">
        <v>11</v>
      </c>
      <c r="K36" s="6">
        <v>19</v>
      </c>
      <c r="L36" s="7">
        <v>27</v>
      </c>
      <c r="M36" s="6">
        <v>136</v>
      </c>
      <c r="N36" s="7">
        <v>13</v>
      </c>
      <c r="O36" s="6">
        <v>4</v>
      </c>
      <c r="P36" s="7">
        <v>9</v>
      </c>
      <c r="Q36" s="31">
        <f t="shared" si="0"/>
        <v>79</v>
      </c>
    </row>
    <row r="37" spans="1:17" ht="15">
      <c r="A37" s="68">
        <v>20</v>
      </c>
      <c r="B37" s="151" t="s">
        <v>305</v>
      </c>
      <c r="C37" s="2" t="s">
        <v>307</v>
      </c>
      <c r="D37" s="2">
        <v>12</v>
      </c>
      <c r="E37" s="41">
        <v>0.004733796296296296</v>
      </c>
      <c r="F37" s="6">
        <v>13</v>
      </c>
      <c r="G37" s="58">
        <v>6.2</v>
      </c>
      <c r="H37" s="6">
        <v>16</v>
      </c>
      <c r="I37" s="7">
        <v>7</v>
      </c>
      <c r="J37" s="7">
        <v>8</v>
      </c>
      <c r="K37" s="6">
        <v>19</v>
      </c>
      <c r="L37" s="7">
        <v>27</v>
      </c>
      <c r="M37" s="6">
        <v>128</v>
      </c>
      <c r="N37" s="7">
        <v>9</v>
      </c>
      <c r="O37" s="6">
        <v>5</v>
      </c>
      <c r="P37" s="7">
        <v>11</v>
      </c>
      <c r="Q37" s="31">
        <f t="shared" si="0"/>
        <v>84</v>
      </c>
    </row>
    <row r="38" spans="1:17" ht="15">
      <c r="A38" s="68">
        <v>21</v>
      </c>
      <c r="B38" s="42"/>
      <c r="C38" s="2"/>
      <c r="D38" s="2"/>
      <c r="E38" s="41"/>
      <c r="F38" s="6"/>
      <c r="G38" s="58"/>
      <c r="H38" s="6"/>
      <c r="I38" s="7"/>
      <c r="J38" s="7"/>
      <c r="K38" s="6"/>
      <c r="L38" s="7"/>
      <c r="M38" s="6"/>
      <c r="N38" s="7"/>
      <c r="O38" s="6"/>
      <c r="P38" s="7"/>
      <c r="Q38" s="31"/>
    </row>
    <row r="39" spans="1:17" ht="15">
      <c r="A39" s="68">
        <v>22</v>
      </c>
      <c r="B39" s="42"/>
      <c r="C39" s="2"/>
      <c r="D39" s="22"/>
      <c r="E39" s="41"/>
      <c r="F39" s="6"/>
      <c r="G39" s="58"/>
      <c r="H39" s="6"/>
      <c r="I39" s="7"/>
      <c r="J39" s="7"/>
      <c r="K39" s="6"/>
      <c r="L39" s="7"/>
      <c r="M39" s="6"/>
      <c r="N39" s="7"/>
      <c r="O39" s="6"/>
      <c r="P39" s="7"/>
      <c r="Q39" s="31"/>
    </row>
    <row r="40" spans="1:17" ht="15">
      <c r="A40" s="68">
        <v>23</v>
      </c>
      <c r="B40" s="42"/>
      <c r="C40" s="2"/>
      <c r="D40" s="9"/>
      <c r="E40" s="41"/>
      <c r="F40" s="6"/>
      <c r="G40" s="58"/>
      <c r="H40" s="6"/>
      <c r="I40" s="7"/>
      <c r="J40" s="7"/>
      <c r="K40" s="6"/>
      <c r="L40" s="7"/>
      <c r="M40" s="6"/>
      <c r="N40" s="7"/>
      <c r="O40" s="6"/>
      <c r="P40" s="7"/>
      <c r="Q40" s="31"/>
    </row>
    <row r="41" spans="1:17" ht="15">
      <c r="A41" s="68">
        <v>24</v>
      </c>
      <c r="B41" s="42"/>
      <c r="C41" s="2"/>
      <c r="D41" s="9"/>
      <c r="E41" s="41"/>
      <c r="F41" s="6"/>
      <c r="G41" s="58"/>
      <c r="H41" s="6"/>
      <c r="I41" s="7"/>
      <c r="J41" s="7"/>
      <c r="K41" s="6"/>
      <c r="L41" s="7"/>
      <c r="M41" s="6"/>
      <c r="N41" s="7"/>
      <c r="O41" s="6"/>
      <c r="P41" s="7"/>
      <c r="Q41" s="31"/>
    </row>
    <row r="42" spans="1:17" ht="15">
      <c r="A42" s="68"/>
      <c r="B42" s="42"/>
      <c r="C42" s="45"/>
      <c r="D42" s="3"/>
      <c r="E42" s="94"/>
      <c r="F42" s="6"/>
      <c r="G42" s="58"/>
      <c r="H42" s="6"/>
      <c r="I42" s="7"/>
      <c r="J42" s="7"/>
      <c r="K42" s="6"/>
      <c r="L42" s="7"/>
      <c r="M42" s="6"/>
      <c r="N42" s="7"/>
      <c r="O42" s="6"/>
      <c r="P42" s="7"/>
      <c r="Q42" s="31">
        <f t="shared" si="0"/>
        <v>0</v>
      </c>
    </row>
    <row r="43" spans="1:17" ht="15">
      <c r="A43" s="68"/>
      <c r="B43" s="12"/>
      <c r="C43" s="45"/>
      <c r="D43" s="9"/>
      <c r="E43" s="94"/>
      <c r="F43" s="6"/>
      <c r="G43" s="58"/>
      <c r="H43" s="6"/>
      <c r="I43" s="7"/>
      <c r="J43" s="7"/>
      <c r="K43" s="6"/>
      <c r="L43" s="7"/>
      <c r="M43" s="6"/>
      <c r="N43" s="7"/>
      <c r="O43" s="6"/>
      <c r="P43" s="7"/>
      <c r="Q43" s="31">
        <f t="shared" si="0"/>
        <v>0</v>
      </c>
    </row>
    <row r="44" spans="1:17" ht="15">
      <c r="A44" s="71"/>
      <c r="B44" s="13"/>
      <c r="C44" s="46"/>
      <c r="D44" s="9"/>
      <c r="E44" s="94"/>
      <c r="F44" s="6"/>
      <c r="G44" s="58"/>
      <c r="H44" s="6"/>
      <c r="I44" s="7"/>
      <c r="J44" s="7"/>
      <c r="K44" s="6"/>
      <c r="L44" s="7"/>
      <c r="M44" s="6"/>
      <c r="N44" s="7"/>
      <c r="O44" s="6"/>
      <c r="P44" s="7"/>
      <c r="Q44" s="31">
        <f t="shared" si="0"/>
        <v>0</v>
      </c>
    </row>
    <row r="45" spans="1:17" ht="15.75" customHeight="1">
      <c r="A45" s="68"/>
      <c r="B45" s="12"/>
      <c r="C45" s="45"/>
      <c r="D45" s="10"/>
      <c r="E45" s="94"/>
      <c r="F45" s="6"/>
      <c r="G45" s="58"/>
      <c r="H45" s="6"/>
      <c r="I45" s="7"/>
      <c r="J45" s="7"/>
      <c r="K45" s="6"/>
      <c r="L45" s="7"/>
      <c r="M45" s="6"/>
      <c r="N45" s="7"/>
      <c r="O45" s="6"/>
      <c r="P45" s="7"/>
      <c r="Q45" s="31">
        <f t="shared" si="0"/>
        <v>0</v>
      </c>
    </row>
    <row r="46" spans="1:17" ht="15">
      <c r="A46" s="68"/>
      <c r="B46" s="12"/>
      <c r="C46" s="45"/>
      <c r="D46" s="10"/>
      <c r="E46" s="94"/>
      <c r="F46" s="6"/>
      <c r="G46" s="58"/>
      <c r="H46" s="6"/>
      <c r="I46" s="7"/>
      <c r="J46" s="7"/>
      <c r="K46" s="6"/>
      <c r="L46" s="7"/>
      <c r="M46" s="6"/>
      <c r="N46" s="7"/>
      <c r="O46" s="6"/>
      <c r="P46" s="7"/>
      <c r="Q46" s="31">
        <f t="shared" si="0"/>
        <v>0</v>
      </c>
    </row>
    <row r="47" spans="1:17" ht="15">
      <c r="A47" s="68"/>
      <c r="B47" s="12"/>
      <c r="C47" s="46"/>
      <c r="D47" s="10"/>
      <c r="E47" s="94"/>
      <c r="F47" s="6"/>
      <c r="G47" s="58"/>
      <c r="H47" s="6"/>
      <c r="I47" s="7"/>
      <c r="J47" s="7"/>
      <c r="K47" s="6"/>
      <c r="L47" s="7"/>
      <c r="M47" s="6"/>
      <c r="N47" s="7"/>
      <c r="O47" s="6"/>
      <c r="P47" s="7"/>
      <c r="Q47" s="31">
        <f t="shared" si="0"/>
        <v>0</v>
      </c>
    </row>
    <row r="48" spans="1:17" ht="15">
      <c r="A48" s="32"/>
      <c r="B48" s="21" t="s">
        <v>33</v>
      </c>
      <c r="C48" s="69"/>
      <c r="D48" s="70"/>
      <c r="E48" s="95">
        <f>SUM(E18:E47)</f>
        <v>0.07832175925925926</v>
      </c>
      <c r="F48" s="17">
        <f aca="true" t="shared" si="1" ref="F48:P48">SUM(F18:F47)</f>
        <v>260</v>
      </c>
      <c r="G48" s="59">
        <f t="shared" si="1"/>
        <v>122.26</v>
      </c>
      <c r="H48" s="17">
        <f>SUM(H18:H47)</f>
        <v>296</v>
      </c>
      <c r="I48" s="18">
        <f t="shared" si="1"/>
        <v>115</v>
      </c>
      <c r="J48" s="18">
        <f t="shared" si="1"/>
        <v>249</v>
      </c>
      <c r="K48" s="17">
        <f t="shared" si="1"/>
        <v>450</v>
      </c>
      <c r="L48" s="18">
        <f t="shared" si="1"/>
        <v>635</v>
      </c>
      <c r="M48" s="17">
        <f t="shared" si="1"/>
        <v>2914</v>
      </c>
      <c r="N48" s="18">
        <f t="shared" si="1"/>
        <v>275</v>
      </c>
      <c r="O48" s="17">
        <f t="shared" si="1"/>
        <v>14</v>
      </c>
      <c r="P48" s="18">
        <f t="shared" si="1"/>
        <v>136</v>
      </c>
      <c r="Q48" s="31">
        <f t="shared" si="0"/>
        <v>1851</v>
      </c>
    </row>
    <row r="49" spans="1:17" ht="15.75" customHeight="1">
      <c r="A49" s="159" t="s">
        <v>22</v>
      </c>
      <c r="B49" s="160"/>
      <c r="C49" s="18"/>
      <c r="D49" s="18"/>
      <c r="E49" s="47">
        <f>SUM(E18:E47)/F13</f>
        <v>0.003916087962962963</v>
      </c>
      <c r="F49" s="19">
        <f>SUM(F18:F47)/$F13</f>
        <v>13</v>
      </c>
      <c r="G49" s="60">
        <f>SUM(G18:G47)/$F13</f>
        <v>6.113</v>
      </c>
      <c r="H49" s="19">
        <f>SUM(H18:H47)/$F13</f>
        <v>14.8</v>
      </c>
      <c r="I49" s="19">
        <f aca="true" t="shared" si="2" ref="I49:P49">SUM(I18:I47)/$F13</f>
        <v>5.75</v>
      </c>
      <c r="J49" s="19">
        <f t="shared" si="2"/>
        <v>12.45</v>
      </c>
      <c r="K49" s="19">
        <f t="shared" si="2"/>
        <v>22.5</v>
      </c>
      <c r="L49" s="19">
        <f t="shared" si="2"/>
        <v>31.75</v>
      </c>
      <c r="M49" s="19">
        <f t="shared" si="2"/>
        <v>145.7</v>
      </c>
      <c r="N49" s="19">
        <f t="shared" si="2"/>
        <v>13.75</v>
      </c>
      <c r="O49" s="19">
        <f t="shared" si="2"/>
        <v>0.7</v>
      </c>
      <c r="P49" s="19">
        <f t="shared" si="2"/>
        <v>6.8</v>
      </c>
      <c r="Q49" s="19">
        <f>SUM(Q18:Q47)/$F13/6</f>
        <v>15.424999999999999</v>
      </c>
    </row>
    <row r="50" spans="1:19" ht="15">
      <c r="A50" s="20"/>
      <c r="B50" s="20" t="s">
        <v>14</v>
      </c>
      <c r="C50" s="20"/>
      <c r="D50" s="20"/>
      <c r="E50" s="27" t="s">
        <v>25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15">
      <c r="A51" s="20"/>
      <c r="B51" s="27" t="s">
        <v>15</v>
      </c>
      <c r="C51" s="20"/>
      <c r="D51" s="20"/>
      <c r="F51" s="20"/>
      <c r="G51" s="20"/>
      <c r="H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4" ht="15">
      <c r="B54" s="73"/>
    </row>
    <row r="56" ht="15">
      <c r="A56" s="20"/>
    </row>
  </sheetData>
  <sheetProtection selectLockedCells="1"/>
  <mergeCells count="23">
    <mergeCell ref="A49:B49"/>
    <mergeCell ref="Q16:Q17"/>
    <mergeCell ref="M16:N16"/>
    <mergeCell ref="O16:P16"/>
    <mergeCell ref="K16:L16"/>
    <mergeCell ref="G16:H16"/>
    <mergeCell ref="E15:Q15"/>
    <mergeCell ref="P12:R12"/>
    <mergeCell ref="J13:Q13"/>
    <mergeCell ref="C15:C17"/>
    <mergeCell ref="A12:F12"/>
    <mergeCell ref="D15:D17"/>
    <mergeCell ref="E16:F16"/>
    <mergeCell ref="A1:S1"/>
    <mergeCell ref="A2:S2"/>
    <mergeCell ref="A3:S3"/>
    <mergeCell ref="J5:Q5"/>
    <mergeCell ref="D6:F6"/>
    <mergeCell ref="I16:J16"/>
    <mergeCell ref="P8:R8"/>
    <mergeCell ref="P10:R10"/>
    <mergeCell ref="A15:A17"/>
    <mergeCell ref="B15:B17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S56"/>
  <sheetViews>
    <sheetView view="pageBreakPreview" zoomScale="80" zoomScaleNormal="70" zoomScaleSheetLayoutView="80" zoomScalePageLayoutView="0" workbookViewId="0" topLeftCell="A1">
      <selection activeCell="E20" sqref="E20:P22"/>
    </sheetView>
  </sheetViews>
  <sheetFormatPr defaultColWidth="9.140625" defaultRowHeight="15"/>
  <cols>
    <col min="1" max="1" width="3.421875" style="27" customWidth="1"/>
    <col min="2" max="2" width="25.421875" style="27" customWidth="1"/>
    <col min="3" max="3" width="5.7109375" style="27" customWidth="1"/>
    <col min="4" max="4" width="8.7109375" style="27" customWidth="1"/>
    <col min="5" max="5" width="13.140625" style="27" customWidth="1"/>
    <col min="6" max="8" width="8.8515625" style="27" customWidth="1"/>
    <col min="9" max="9" width="9.28125" style="27" customWidth="1"/>
    <col min="10" max="10" width="9.140625" style="27" customWidth="1"/>
    <col min="11" max="11" width="8.8515625" style="27" customWidth="1"/>
    <col min="12" max="12" width="9.8515625" style="27" customWidth="1"/>
    <col min="13" max="14" width="9.421875" style="27" customWidth="1"/>
    <col min="15" max="15" width="10.28125" style="27" customWidth="1"/>
    <col min="16" max="16" width="9.421875" style="27" customWidth="1"/>
    <col min="17" max="17" width="10.8515625" style="27" customWidth="1"/>
    <col min="18" max="18" width="10.28125" style="27" bestFit="1" customWidth="1"/>
    <col min="19" max="19" width="9.28125" style="27" customWidth="1"/>
    <col min="20" max="16384" width="9.140625" style="27" customWidth="1"/>
  </cols>
  <sheetData>
    <row r="1" spans="1:19" ht="15.75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</row>
    <row r="2" spans="1:19" ht="15.75">
      <c r="A2" s="168" t="s">
        <v>53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</row>
    <row r="3" spans="1:19" ht="15.75">
      <c r="A3" s="168" t="s">
        <v>66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</row>
    <row r="4" spans="1:19" ht="15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.75">
      <c r="A5" s="26" t="s">
        <v>1</v>
      </c>
      <c r="B5" s="26"/>
      <c r="C5" s="26"/>
      <c r="D5" s="26"/>
      <c r="E5" s="26"/>
      <c r="F5" s="26"/>
      <c r="G5" s="26"/>
      <c r="H5" s="26"/>
      <c r="I5" s="25"/>
      <c r="J5" s="167" t="s">
        <v>2</v>
      </c>
      <c r="K5" s="167"/>
      <c r="L5" s="167"/>
      <c r="M5" s="167"/>
      <c r="N5" s="167"/>
      <c r="O5" s="167"/>
      <c r="P5" s="167"/>
      <c r="Q5" s="167"/>
      <c r="S5" s="25"/>
    </row>
    <row r="6" spans="1:19" ht="15.75">
      <c r="A6" s="28" t="s">
        <v>26</v>
      </c>
      <c r="B6" s="26"/>
      <c r="C6" s="26"/>
      <c r="D6" s="166" t="s">
        <v>69</v>
      </c>
      <c r="E6" s="170"/>
      <c r="F6" s="170"/>
      <c r="G6" s="29"/>
      <c r="H6" s="29"/>
      <c r="I6" s="25"/>
      <c r="J6" s="28" t="s">
        <v>27</v>
      </c>
      <c r="K6" s="26"/>
      <c r="L6" s="26"/>
      <c r="M6" s="26"/>
      <c r="N6" s="26"/>
      <c r="O6" s="26"/>
      <c r="P6" s="26"/>
      <c r="Q6" s="26"/>
      <c r="R6" s="24">
        <f>F13/F10</f>
        <v>1</v>
      </c>
      <c r="S6" s="29"/>
    </row>
    <row r="7" spans="1:19" ht="15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5.75">
      <c r="A8" s="28" t="s">
        <v>17</v>
      </c>
      <c r="B8" s="26"/>
      <c r="C8" s="26"/>
      <c r="D8" s="26"/>
      <c r="E8" s="26"/>
      <c r="F8" s="97" t="s">
        <v>335</v>
      </c>
      <c r="G8" s="29"/>
      <c r="H8" s="29"/>
      <c r="I8" s="25"/>
      <c r="J8" s="28" t="s">
        <v>16</v>
      </c>
      <c r="K8" s="26"/>
      <c r="L8" s="26"/>
      <c r="M8" s="26"/>
      <c r="N8" s="26"/>
      <c r="O8" s="26"/>
      <c r="P8" s="166" t="s">
        <v>71</v>
      </c>
      <c r="Q8" s="166"/>
      <c r="R8" s="166"/>
      <c r="S8" s="25"/>
    </row>
    <row r="9" spans="1:19" ht="15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5"/>
      <c r="Q9" s="55"/>
      <c r="R9" s="55"/>
      <c r="S9" s="25"/>
    </row>
    <row r="10" spans="1:19" ht="15.75">
      <c r="A10" s="26" t="s">
        <v>23</v>
      </c>
      <c r="B10" s="26"/>
      <c r="C10" s="26"/>
      <c r="D10" s="26"/>
      <c r="E10" s="26"/>
      <c r="F10" s="56">
        <v>22</v>
      </c>
      <c r="G10" s="29"/>
      <c r="H10" s="29"/>
      <c r="I10" s="25"/>
      <c r="J10" s="28" t="s">
        <v>29</v>
      </c>
      <c r="K10" s="26"/>
      <c r="L10" s="26"/>
      <c r="M10" s="26"/>
      <c r="N10" s="26"/>
      <c r="O10" s="26"/>
      <c r="P10" s="166" t="s">
        <v>310</v>
      </c>
      <c r="Q10" s="166"/>
      <c r="R10" s="166"/>
      <c r="S10" s="25"/>
    </row>
    <row r="11" spans="1:19" ht="15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55"/>
      <c r="Q11" s="55"/>
      <c r="R11" s="55"/>
      <c r="S11" s="25"/>
    </row>
    <row r="12" spans="1:19" ht="15.75">
      <c r="A12" s="167" t="s">
        <v>3</v>
      </c>
      <c r="B12" s="167"/>
      <c r="C12" s="167"/>
      <c r="D12" s="167"/>
      <c r="E12" s="167"/>
      <c r="F12" s="167"/>
      <c r="G12" s="55"/>
      <c r="H12" s="55"/>
      <c r="I12" s="25"/>
      <c r="J12" s="28" t="s">
        <v>28</v>
      </c>
      <c r="K12" s="26"/>
      <c r="L12" s="26"/>
      <c r="M12" s="26"/>
      <c r="N12" s="26"/>
      <c r="O12" s="26"/>
      <c r="P12" s="166" t="s">
        <v>309</v>
      </c>
      <c r="Q12" s="166"/>
      <c r="R12" s="166"/>
      <c r="S12" s="25"/>
    </row>
    <row r="13" spans="1:19" ht="15.75">
      <c r="A13" s="26" t="s">
        <v>24</v>
      </c>
      <c r="B13" s="26"/>
      <c r="C13" s="26"/>
      <c r="D13" s="26"/>
      <c r="E13" s="26"/>
      <c r="F13" s="66">
        <v>22</v>
      </c>
      <c r="G13" s="57"/>
      <c r="H13" s="57"/>
      <c r="I13" s="25"/>
      <c r="J13" s="169"/>
      <c r="K13" s="167"/>
      <c r="L13" s="167"/>
      <c r="M13" s="167"/>
      <c r="N13" s="167"/>
      <c r="O13" s="167"/>
      <c r="P13" s="167"/>
      <c r="Q13" s="167"/>
      <c r="R13" s="26"/>
      <c r="S13" s="25"/>
    </row>
    <row r="15" spans="1:17" ht="15" customHeight="1">
      <c r="A15" s="161" t="s">
        <v>4</v>
      </c>
      <c r="B15" s="161" t="s">
        <v>5</v>
      </c>
      <c r="C15" s="161" t="s">
        <v>50</v>
      </c>
      <c r="D15" s="161" t="s">
        <v>6</v>
      </c>
      <c r="E15" s="163" t="s">
        <v>7</v>
      </c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5"/>
    </row>
    <row r="16" spans="1:17" ht="39.75" customHeight="1">
      <c r="A16" s="161"/>
      <c r="B16" s="161"/>
      <c r="C16" s="161"/>
      <c r="D16" s="161"/>
      <c r="E16" s="161" t="s">
        <v>51</v>
      </c>
      <c r="F16" s="161"/>
      <c r="G16" s="161" t="s">
        <v>59</v>
      </c>
      <c r="H16" s="161"/>
      <c r="I16" s="161" t="s">
        <v>8</v>
      </c>
      <c r="J16" s="161"/>
      <c r="K16" s="161" t="s">
        <v>9</v>
      </c>
      <c r="L16" s="161"/>
      <c r="M16" s="161" t="s">
        <v>10</v>
      </c>
      <c r="N16" s="161"/>
      <c r="O16" s="161" t="s">
        <v>11</v>
      </c>
      <c r="P16" s="161"/>
      <c r="Q16" s="162" t="s">
        <v>32</v>
      </c>
    </row>
    <row r="17" spans="1:17" ht="15">
      <c r="A17" s="161"/>
      <c r="B17" s="161"/>
      <c r="C17" s="161"/>
      <c r="D17" s="161"/>
      <c r="E17" s="30" t="s">
        <v>12</v>
      </c>
      <c r="F17" s="30" t="s">
        <v>13</v>
      </c>
      <c r="G17" s="30" t="s">
        <v>12</v>
      </c>
      <c r="H17" s="30" t="s">
        <v>13</v>
      </c>
      <c r="I17" s="30" t="s">
        <v>12</v>
      </c>
      <c r="J17" s="30" t="s">
        <v>13</v>
      </c>
      <c r="K17" s="30" t="s">
        <v>12</v>
      </c>
      <c r="L17" s="30" t="s">
        <v>13</v>
      </c>
      <c r="M17" s="30" t="s">
        <v>12</v>
      </c>
      <c r="N17" s="30" t="s">
        <v>13</v>
      </c>
      <c r="O17" s="30" t="s">
        <v>12</v>
      </c>
      <c r="P17" s="30" t="s">
        <v>13</v>
      </c>
      <c r="Q17" s="161"/>
    </row>
    <row r="18" spans="1:17" ht="15">
      <c r="A18" s="67">
        <v>1</v>
      </c>
      <c r="B18" s="99" t="s">
        <v>311</v>
      </c>
      <c r="C18" s="2" t="s">
        <v>306</v>
      </c>
      <c r="D18" s="2">
        <v>12</v>
      </c>
      <c r="E18" s="41">
        <v>0.0038078703703703707</v>
      </c>
      <c r="F18" s="6">
        <v>10</v>
      </c>
      <c r="G18" s="58">
        <v>6.1</v>
      </c>
      <c r="H18" s="6">
        <v>11</v>
      </c>
      <c r="I18" s="7">
        <v>1</v>
      </c>
      <c r="J18" s="7">
        <v>10</v>
      </c>
      <c r="K18" s="6">
        <v>29</v>
      </c>
      <c r="L18" s="7">
        <v>42</v>
      </c>
      <c r="M18" s="6">
        <v>171</v>
      </c>
      <c r="N18" s="7">
        <v>21</v>
      </c>
      <c r="O18" s="6">
        <v>6</v>
      </c>
      <c r="P18" s="7">
        <v>22</v>
      </c>
      <c r="Q18" s="31">
        <f>(F18+H18+J18+L18+N18+P18)</f>
        <v>116</v>
      </c>
    </row>
    <row r="19" spans="1:17" ht="15">
      <c r="A19" s="67">
        <v>2</v>
      </c>
      <c r="B19" s="103" t="s">
        <v>312</v>
      </c>
      <c r="C19" s="2" t="s">
        <v>306</v>
      </c>
      <c r="D19" s="2">
        <v>12</v>
      </c>
      <c r="E19" s="41">
        <v>0.0038310185185185183</v>
      </c>
      <c r="F19" s="6">
        <v>10</v>
      </c>
      <c r="G19" s="58">
        <v>5.26</v>
      </c>
      <c r="H19" s="6">
        <v>42</v>
      </c>
      <c r="I19" s="7">
        <v>0</v>
      </c>
      <c r="J19" s="7">
        <v>9</v>
      </c>
      <c r="K19" s="6">
        <v>20</v>
      </c>
      <c r="L19" s="7">
        <v>24</v>
      </c>
      <c r="M19" s="4">
        <v>160</v>
      </c>
      <c r="N19" s="7">
        <v>15</v>
      </c>
      <c r="O19" s="6">
        <v>-4</v>
      </c>
      <c r="P19" s="7">
        <v>2</v>
      </c>
      <c r="Q19" s="31">
        <f aca="true" t="shared" si="0" ref="Q19:Q48">(F19+H19+J19+L19+N19+P19)</f>
        <v>102</v>
      </c>
    </row>
    <row r="20" spans="1:17" ht="15">
      <c r="A20" s="67">
        <v>3</v>
      </c>
      <c r="B20" s="137" t="s">
        <v>313</v>
      </c>
      <c r="C20" s="2" t="s">
        <v>306</v>
      </c>
      <c r="D20" s="2">
        <v>12</v>
      </c>
      <c r="E20" s="41">
        <v>0.0038773148148148143</v>
      </c>
      <c r="F20" s="6">
        <v>9</v>
      </c>
      <c r="G20" s="58">
        <v>5.95</v>
      </c>
      <c r="H20" s="6">
        <v>14</v>
      </c>
      <c r="I20" s="7">
        <v>0</v>
      </c>
      <c r="J20" s="7">
        <v>9</v>
      </c>
      <c r="K20" s="6">
        <v>23</v>
      </c>
      <c r="L20" s="7">
        <v>30</v>
      </c>
      <c r="M20" s="6">
        <v>131</v>
      </c>
      <c r="N20" s="7">
        <v>5</v>
      </c>
      <c r="O20" s="6">
        <v>-8</v>
      </c>
      <c r="P20" s="7">
        <v>0</v>
      </c>
      <c r="Q20" s="31">
        <f t="shared" si="0"/>
        <v>67</v>
      </c>
    </row>
    <row r="21" spans="1:17" ht="15">
      <c r="A21" s="67">
        <v>4</v>
      </c>
      <c r="B21" s="136" t="s">
        <v>314</v>
      </c>
      <c r="C21" s="2" t="s">
        <v>306</v>
      </c>
      <c r="D21" s="2">
        <v>12</v>
      </c>
      <c r="E21" s="41">
        <v>0.0037847222222222223</v>
      </c>
      <c r="F21" s="6">
        <v>11</v>
      </c>
      <c r="G21" s="58">
        <v>5.76</v>
      </c>
      <c r="H21" s="6">
        <v>20</v>
      </c>
      <c r="I21" s="7">
        <v>7</v>
      </c>
      <c r="J21" s="7">
        <v>33</v>
      </c>
      <c r="K21" s="6">
        <v>30</v>
      </c>
      <c r="L21" s="7">
        <v>44</v>
      </c>
      <c r="M21" s="6">
        <v>160</v>
      </c>
      <c r="N21" s="7">
        <v>15</v>
      </c>
      <c r="O21" s="6">
        <v>-7</v>
      </c>
      <c r="P21" s="7">
        <v>0</v>
      </c>
      <c r="Q21" s="31">
        <f t="shared" si="0"/>
        <v>123</v>
      </c>
    </row>
    <row r="22" spans="1:17" ht="15">
      <c r="A22" s="67">
        <v>5</v>
      </c>
      <c r="B22" s="137" t="s">
        <v>315</v>
      </c>
      <c r="C22" s="2" t="s">
        <v>306</v>
      </c>
      <c r="D22" s="2">
        <v>12</v>
      </c>
      <c r="E22" s="41">
        <v>0.003761574074074074</v>
      </c>
      <c r="F22" s="6">
        <v>11</v>
      </c>
      <c r="G22" s="58">
        <v>5.7</v>
      </c>
      <c r="H22" s="6">
        <v>22</v>
      </c>
      <c r="I22" s="7">
        <v>0</v>
      </c>
      <c r="J22" s="7">
        <v>9</v>
      </c>
      <c r="K22" s="6">
        <v>25</v>
      </c>
      <c r="L22" s="7">
        <v>34</v>
      </c>
      <c r="M22" s="6">
        <v>171</v>
      </c>
      <c r="N22" s="7">
        <v>21</v>
      </c>
      <c r="O22" s="6">
        <v>-13</v>
      </c>
      <c r="P22" s="7">
        <v>0</v>
      </c>
      <c r="Q22" s="31">
        <f t="shared" si="0"/>
        <v>97</v>
      </c>
    </row>
    <row r="23" spans="1:17" ht="15">
      <c r="A23" s="67">
        <v>6</v>
      </c>
      <c r="B23" s="136" t="s">
        <v>316</v>
      </c>
      <c r="C23" s="2" t="s">
        <v>306</v>
      </c>
      <c r="D23" s="2">
        <v>12</v>
      </c>
      <c r="E23" s="41">
        <v>0.0038773148148148143</v>
      </c>
      <c r="F23" s="6">
        <v>22</v>
      </c>
      <c r="G23" s="58">
        <v>5.1</v>
      </c>
      <c r="H23" s="58">
        <v>5.1</v>
      </c>
      <c r="I23" s="7">
        <v>0</v>
      </c>
      <c r="J23" s="7">
        <v>4</v>
      </c>
      <c r="K23" s="6">
        <v>27</v>
      </c>
      <c r="L23" s="7">
        <v>38</v>
      </c>
      <c r="M23" s="6">
        <v>160</v>
      </c>
      <c r="N23" s="7">
        <v>15</v>
      </c>
      <c r="O23" s="6">
        <v>-5</v>
      </c>
      <c r="P23" s="7">
        <v>1</v>
      </c>
      <c r="Q23" s="31">
        <f t="shared" si="0"/>
        <v>85.1</v>
      </c>
    </row>
    <row r="24" spans="1:17" ht="15">
      <c r="A24" s="67">
        <v>7</v>
      </c>
      <c r="B24" s="137" t="s">
        <v>317</v>
      </c>
      <c r="C24" s="2" t="s">
        <v>306</v>
      </c>
      <c r="D24" s="2">
        <v>12</v>
      </c>
      <c r="E24" s="41">
        <v>0.003206018518518519</v>
      </c>
      <c r="F24" s="6">
        <v>24</v>
      </c>
      <c r="G24" s="58">
        <v>5.25</v>
      </c>
      <c r="H24" s="6">
        <v>43</v>
      </c>
      <c r="I24" s="7">
        <v>0</v>
      </c>
      <c r="J24" s="7">
        <v>4</v>
      </c>
      <c r="K24" s="6">
        <v>27</v>
      </c>
      <c r="L24" s="7">
        <v>38</v>
      </c>
      <c r="M24" s="4">
        <v>151</v>
      </c>
      <c r="N24" s="7">
        <v>12</v>
      </c>
      <c r="O24" s="6">
        <v>-7</v>
      </c>
      <c r="P24" s="7">
        <v>0</v>
      </c>
      <c r="Q24" s="31">
        <f t="shared" si="0"/>
        <v>121</v>
      </c>
    </row>
    <row r="25" spans="1:17" ht="15">
      <c r="A25" s="67">
        <v>8</v>
      </c>
      <c r="B25" s="136" t="s">
        <v>318</v>
      </c>
      <c r="C25" s="2" t="s">
        <v>306</v>
      </c>
      <c r="D25" s="2">
        <v>12</v>
      </c>
      <c r="E25" s="41">
        <v>0.0034375</v>
      </c>
      <c r="F25" s="6">
        <v>21</v>
      </c>
      <c r="G25" s="58">
        <v>5.15</v>
      </c>
      <c r="H25" s="6">
        <v>48</v>
      </c>
      <c r="I25" s="7">
        <v>6</v>
      </c>
      <c r="J25" s="7">
        <v>29</v>
      </c>
      <c r="K25" s="6">
        <v>29</v>
      </c>
      <c r="L25" s="7">
        <v>42</v>
      </c>
      <c r="M25" s="6">
        <v>153</v>
      </c>
      <c r="N25" s="7">
        <v>13</v>
      </c>
      <c r="O25" s="6">
        <v>-2</v>
      </c>
      <c r="P25" s="7">
        <v>6</v>
      </c>
      <c r="Q25" s="31">
        <f t="shared" si="0"/>
        <v>159</v>
      </c>
    </row>
    <row r="26" spans="1:17" ht="15">
      <c r="A26" s="67">
        <v>9</v>
      </c>
      <c r="B26" s="137" t="s">
        <v>319</v>
      </c>
      <c r="C26" s="2" t="s">
        <v>306</v>
      </c>
      <c r="D26" s="2">
        <v>12</v>
      </c>
      <c r="E26" s="41">
        <v>0.0038773148148148143</v>
      </c>
      <c r="F26" s="6">
        <v>9</v>
      </c>
      <c r="G26" s="58">
        <v>5.95</v>
      </c>
      <c r="H26" s="6">
        <v>14</v>
      </c>
      <c r="I26" s="7">
        <v>0</v>
      </c>
      <c r="J26" s="7">
        <v>9</v>
      </c>
      <c r="K26" s="6">
        <v>23</v>
      </c>
      <c r="L26" s="7">
        <v>30</v>
      </c>
      <c r="M26" s="6">
        <v>131</v>
      </c>
      <c r="N26" s="7">
        <v>5</v>
      </c>
      <c r="O26" s="6">
        <v>-8</v>
      </c>
      <c r="P26" s="7">
        <v>0</v>
      </c>
      <c r="Q26" s="31">
        <f t="shared" si="0"/>
        <v>67</v>
      </c>
    </row>
    <row r="27" spans="1:17" ht="15">
      <c r="A27" s="67">
        <v>10</v>
      </c>
      <c r="B27" s="136" t="s">
        <v>320</v>
      </c>
      <c r="C27" s="2" t="s">
        <v>306</v>
      </c>
      <c r="D27" s="2">
        <v>12</v>
      </c>
      <c r="E27" s="41">
        <v>0.003761574074074074</v>
      </c>
      <c r="F27" s="6">
        <v>11</v>
      </c>
      <c r="G27" s="58">
        <v>5.7</v>
      </c>
      <c r="H27" s="6">
        <v>22</v>
      </c>
      <c r="I27" s="7">
        <v>0</v>
      </c>
      <c r="J27" s="7">
        <v>9</v>
      </c>
      <c r="K27" s="6">
        <v>25</v>
      </c>
      <c r="L27" s="7">
        <v>34</v>
      </c>
      <c r="M27" s="6">
        <v>171</v>
      </c>
      <c r="N27" s="7">
        <v>21</v>
      </c>
      <c r="O27" s="6">
        <v>-13</v>
      </c>
      <c r="P27" s="7">
        <v>0</v>
      </c>
      <c r="Q27" s="31">
        <f t="shared" si="0"/>
        <v>97</v>
      </c>
    </row>
    <row r="28" spans="1:17" ht="15">
      <c r="A28" s="67">
        <v>11</v>
      </c>
      <c r="B28" s="136" t="s">
        <v>321</v>
      </c>
      <c r="C28" s="2" t="s">
        <v>306</v>
      </c>
      <c r="D28" s="2">
        <v>12</v>
      </c>
      <c r="E28" s="41">
        <v>0.003587962962962963</v>
      </c>
      <c r="F28" s="4">
        <v>15</v>
      </c>
      <c r="G28" s="58">
        <v>5.8</v>
      </c>
      <c r="H28" s="4">
        <v>18</v>
      </c>
      <c r="I28" s="5">
        <v>3</v>
      </c>
      <c r="J28" s="5">
        <v>17</v>
      </c>
      <c r="K28" s="4">
        <v>28</v>
      </c>
      <c r="L28" s="5">
        <v>40</v>
      </c>
      <c r="M28" s="43">
        <v>170</v>
      </c>
      <c r="N28" s="5">
        <v>20</v>
      </c>
      <c r="O28" s="4">
        <v>-1</v>
      </c>
      <c r="P28" s="5">
        <v>8</v>
      </c>
      <c r="Q28" s="31">
        <f t="shared" si="0"/>
        <v>118</v>
      </c>
    </row>
    <row r="29" spans="1:17" ht="15">
      <c r="A29" s="67">
        <v>12</v>
      </c>
      <c r="B29" s="98" t="s">
        <v>322</v>
      </c>
      <c r="C29" s="2" t="s">
        <v>307</v>
      </c>
      <c r="D29" s="2">
        <v>12</v>
      </c>
      <c r="E29" s="41">
        <v>0.004189814814814815</v>
      </c>
      <c r="F29" s="6">
        <v>10</v>
      </c>
      <c r="G29" s="58">
        <v>6.12</v>
      </c>
      <c r="H29" s="6">
        <v>18</v>
      </c>
      <c r="I29" s="7">
        <v>20</v>
      </c>
      <c r="J29" s="7">
        <v>34</v>
      </c>
      <c r="K29" s="6">
        <v>24</v>
      </c>
      <c r="L29" s="7">
        <v>37</v>
      </c>
      <c r="M29" s="6">
        <v>130</v>
      </c>
      <c r="N29" s="7">
        <v>10</v>
      </c>
      <c r="O29" s="6">
        <v>8</v>
      </c>
      <c r="P29" s="7">
        <v>17</v>
      </c>
      <c r="Q29" s="31">
        <f t="shared" si="0"/>
        <v>126</v>
      </c>
    </row>
    <row r="30" spans="1:17" ht="15">
      <c r="A30" s="67">
        <v>13</v>
      </c>
      <c r="B30" s="99" t="s">
        <v>323</v>
      </c>
      <c r="C30" s="2" t="s">
        <v>307</v>
      </c>
      <c r="D30" s="2">
        <v>12</v>
      </c>
      <c r="E30" s="41">
        <v>0.004050925925925926</v>
      </c>
      <c r="F30" s="6">
        <v>13</v>
      </c>
      <c r="G30" s="58">
        <v>6.12</v>
      </c>
      <c r="H30" s="6">
        <v>18</v>
      </c>
      <c r="I30" s="7">
        <v>20</v>
      </c>
      <c r="J30" s="7">
        <v>34</v>
      </c>
      <c r="K30" s="6">
        <v>26</v>
      </c>
      <c r="L30" s="7">
        <v>41</v>
      </c>
      <c r="M30" s="6">
        <v>150</v>
      </c>
      <c r="N30" s="7">
        <v>20</v>
      </c>
      <c r="O30" s="6">
        <v>3</v>
      </c>
      <c r="P30" s="7">
        <v>7</v>
      </c>
      <c r="Q30" s="31">
        <f t="shared" si="0"/>
        <v>133</v>
      </c>
    </row>
    <row r="31" spans="1:17" ht="15">
      <c r="A31" s="68">
        <v>14</v>
      </c>
      <c r="B31" s="105" t="s">
        <v>324</v>
      </c>
      <c r="C31" s="2" t="s">
        <v>307</v>
      </c>
      <c r="D31" s="2">
        <v>12</v>
      </c>
      <c r="E31" s="41">
        <v>0.004050925925925926</v>
      </c>
      <c r="F31" s="4">
        <v>13</v>
      </c>
      <c r="G31" s="58">
        <v>6.12</v>
      </c>
      <c r="H31" s="4">
        <v>18</v>
      </c>
      <c r="I31" s="5">
        <v>40</v>
      </c>
      <c r="J31" s="5">
        <v>62</v>
      </c>
      <c r="K31" s="4">
        <v>25</v>
      </c>
      <c r="L31" s="5">
        <v>39</v>
      </c>
      <c r="M31" s="43">
        <v>151</v>
      </c>
      <c r="N31" s="5">
        <v>21</v>
      </c>
      <c r="O31" s="4">
        <v>3</v>
      </c>
      <c r="P31" s="5">
        <v>7</v>
      </c>
      <c r="Q31" s="31">
        <f t="shared" si="0"/>
        <v>160</v>
      </c>
    </row>
    <row r="32" spans="1:17" ht="15">
      <c r="A32" s="68">
        <v>15</v>
      </c>
      <c r="B32" s="103" t="s">
        <v>325</v>
      </c>
      <c r="C32" s="2" t="s">
        <v>307</v>
      </c>
      <c r="D32" s="2">
        <v>12</v>
      </c>
      <c r="E32" s="41">
        <v>0.0031712962962962958</v>
      </c>
      <c r="F32" s="4">
        <v>35</v>
      </c>
      <c r="G32" s="58">
        <v>5.4</v>
      </c>
      <c r="H32" s="4">
        <v>50</v>
      </c>
      <c r="I32" s="5">
        <v>35</v>
      </c>
      <c r="J32" s="5">
        <v>59</v>
      </c>
      <c r="K32" s="4">
        <v>25</v>
      </c>
      <c r="L32" s="5">
        <v>39</v>
      </c>
      <c r="M32" s="43">
        <v>143</v>
      </c>
      <c r="N32" s="5">
        <v>16</v>
      </c>
      <c r="O32" s="4">
        <v>2</v>
      </c>
      <c r="P32" s="5">
        <v>6</v>
      </c>
      <c r="Q32" s="31">
        <f t="shared" si="0"/>
        <v>205</v>
      </c>
    </row>
    <row r="33" spans="1:17" ht="15">
      <c r="A33" s="68">
        <v>16</v>
      </c>
      <c r="B33" s="103" t="s">
        <v>326</v>
      </c>
      <c r="C33" s="2" t="s">
        <v>307</v>
      </c>
      <c r="D33" s="2">
        <v>12</v>
      </c>
      <c r="E33" s="41">
        <v>0.003356481481481481</v>
      </c>
      <c r="F33" s="6">
        <v>30</v>
      </c>
      <c r="G33" s="58">
        <v>6.1</v>
      </c>
      <c r="H33" s="6">
        <v>19</v>
      </c>
      <c r="I33" s="7">
        <v>17</v>
      </c>
      <c r="J33" s="7">
        <v>28</v>
      </c>
      <c r="K33" s="6">
        <v>24</v>
      </c>
      <c r="L33" s="7">
        <v>37</v>
      </c>
      <c r="M33" s="6">
        <v>120</v>
      </c>
      <c r="N33" s="7">
        <v>5</v>
      </c>
      <c r="O33" s="6">
        <v>0</v>
      </c>
      <c r="P33" s="7">
        <v>4</v>
      </c>
      <c r="Q33" s="31">
        <f t="shared" si="0"/>
        <v>123</v>
      </c>
    </row>
    <row r="34" spans="1:17" ht="15">
      <c r="A34" s="68">
        <v>17</v>
      </c>
      <c r="B34" s="103" t="s">
        <v>327</v>
      </c>
      <c r="C34" s="2" t="s">
        <v>307</v>
      </c>
      <c r="D34" s="2">
        <v>12</v>
      </c>
      <c r="E34" s="41">
        <v>0.0038657407407407408</v>
      </c>
      <c r="F34" s="6">
        <v>16</v>
      </c>
      <c r="G34" s="58">
        <v>6</v>
      </c>
      <c r="H34" s="6">
        <v>22</v>
      </c>
      <c r="I34" s="7">
        <v>15</v>
      </c>
      <c r="J34" s="7">
        <v>24</v>
      </c>
      <c r="K34" s="6">
        <v>25</v>
      </c>
      <c r="L34" s="7">
        <v>39</v>
      </c>
      <c r="M34" s="6">
        <v>144</v>
      </c>
      <c r="N34" s="7">
        <v>17</v>
      </c>
      <c r="O34" s="6">
        <v>-6</v>
      </c>
      <c r="P34" s="7">
        <v>0</v>
      </c>
      <c r="Q34" s="31">
        <f t="shared" si="0"/>
        <v>118</v>
      </c>
    </row>
    <row r="35" spans="1:17" ht="15">
      <c r="A35" s="68">
        <v>18</v>
      </c>
      <c r="B35" s="137" t="s">
        <v>328</v>
      </c>
      <c r="C35" s="2" t="s">
        <v>307</v>
      </c>
      <c r="D35" s="2">
        <v>12</v>
      </c>
      <c r="E35" s="41">
        <v>0.00417824074074074</v>
      </c>
      <c r="F35" s="6">
        <v>10</v>
      </c>
      <c r="G35" s="58">
        <v>6.2</v>
      </c>
      <c r="H35" s="6">
        <v>16</v>
      </c>
      <c r="I35" s="7">
        <v>10</v>
      </c>
      <c r="J35" s="7">
        <v>14</v>
      </c>
      <c r="K35" s="6">
        <v>23</v>
      </c>
      <c r="L35" s="7">
        <v>35</v>
      </c>
      <c r="M35" s="6">
        <v>124</v>
      </c>
      <c r="N35" s="7">
        <v>7</v>
      </c>
      <c r="O35" s="6">
        <v>-10</v>
      </c>
      <c r="P35" s="7">
        <v>0</v>
      </c>
      <c r="Q35" s="31">
        <f t="shared" si="0"/>
        <v>82</v>
      </c>
    </row>
    <row r="36" spans="1:17" ht="15">
      <c r="A36" s="68">
        <v>19</v>
      </c>
      <c r="B36" s="137" t="s">
        <v>329</v>
      </c>
      <c r="C36" s="2" t="s">
        <v>307</v>
      </c>
      <c r="D36" s="2">
        <v>12</v>
      </c>
      <c r="E36" s="41">
        <v>0.0037037037037037034</v>
      </c>
      <c r="F36" s="6">
        <v>20</v>
      </c>
      <c r="G36" s="58">
        <v>6.5</v>
      </c>
      <c r="H36" s="6">
        <v>56</v>
      </c>
      <c r="I36" s="7">
        <v>22</v>
      </c>
      <c r="J36" s="7">
        <v>38</v>
      </c>
      <c r="K36" s="6">
        <v>25</v>
      </c>
      <c r="L36" s="7">
        <v>39</v>
      </c>
      <c r="M36" s="6">
        <v>163</v>
      </c>
      <c r="N36" s="7">
        <v>26</v>
      </c>
      <c r="O36" s="6">
        <v>-1</v>
      </c>
      <c r="P36" s="7">
        <v>3</v>
      </c>
      <c r="Q36" s="31">
        <f t="shared" si="0"/>
        <v>182</v>
      </c>
    </row>
    <row r="37" spans="1:17" ht="15">
      <c r="A37" s="68">
        <v>20</v>
      </c>
      <c r="B37" s="136" t="s">
        <v>330</v>
      </c>
      <c r="C37" s="2" t="s">
        <v>307</v>
      </c>
      <c r="D37" s="2">
        <v>12</v>
      </c>
      <c r="E37" s="41">
        <v>0.003900462962962963</v>
      </c>
      <c r="F37" s="6">
        <v>16</v>
      </c>
      <c r="G37" s="58">
        <v>5.18</v>
      </c>
      <c r="H37" s="6">
        <v>57</v>
      </c>
      <c r="I37" s="7">
        <v>36</v>
      </c>
      <c r="J37" s="7">
        <v>60</v>
      </c>
      <c r="K37" s="6">
        <v>30</v>
      </c>
      <c r="L37" s="7">
        <v>52</v>
      </c>
      <c r="M37" s="6">
        <v>173</v>
      </c>
      <c r="N37" s="7">
        <v>32</v>
      </c>
      <c r="O37" s="6">
        <v>4</v>
      </c>
      <c r="P37" s="7">
        <v>9</v>
      </c>
      <c r="Q37" s="31">
        <f t="shared" si="0"/>
        <v>226</v>
      </c>
    </row>
    <row r="38" spans="1:17" ht="15">
      <c r="A38" s="68">
        <v>21</v>
      </c>
      <c r="B38" s="137" t="s">
        <v>331</v>
      </c>
      <c r="C38" s="2" t="s">
        <v>307</v>
      </c>
      <c r="D38" s="2">
        <v>12</v>
      </c>
      <c r="E38" s="41">
        <v>0.004756944444444445</v>
      </c>
      <c r="F38" s="6">
        <v>0</v>
      </c>
      <c r="G38" s="58">
        <v>6.4</v>
      </c>
      <c r="H38" s="6">
        <v>9</v>
      </c>
      <c r="I38" s="7">
        <v>6</v>
      </c>
      <c r="J38" s="7">
        <v>6</v>
      </c>
      <c r="K38" s="6">
        <v>18</v>
      </c>
      <c r="L38" s="7">
        <v>25</v>
      </c>
      <c r="M38" s="6">
        <v>148</v>
      </c>
      <c r="N38" s="7">
        <v>19</v>
      </c>
      <c r="O38" s="6">
        <v>2</v>
      </c>
      <c r="P38" s="7">
        <v>6</v>
      </c>
      <c r="Q38" s="31">
        <f t="shared" si="0"/>
        <v>65</v>
      </c>
    </row>
    <row r="39" spans="1:17" ht="15">
      <c r="A39" s="68">
        <v>22</v>
      </c>
      <c r="B39" s="136" t="s">
        <v>332</v>
      </c>
      <c r="C39" s="2" t="s">
        <v>307</v>
      </c>
      <c r="D39" s="2">
        <v>12</v>
      </c>
      <c r="E39" s="41">
        <v>0.004027777777777778</v>
      </c>
      <c r="F39" s="6">
        <v>13</v>
      </c>
      <c r="G39" s="58">
        <v>6.1</v>
      </c>
      <c r="H39" s="6">
        <v>19</v>
      </c>
      <c r="I39" s="7">
        <v>10</v>
      </c>
      <c r="J39" s="7">
        <v>14</v>
      </c>
      <c r="K39" s="6">
        <v>17</v>
      </c>
      <c r="L39" s="7">
        <v>23</v>
      </c>
      <c r="M39" s="6">
        <v>126</v>
      </c>
      <c r="N39" s="7">
        <v>8</v>
      </c>
      <c r="O39" s="6">
        <v>5</v>
      </c>
      <c r="P39" s="7">
        <v>11</v>
      </c>
      <c r="Q39" s="31">
        <f t="shared" si="0"/>
        <v>88</v>
      </c>
    </row>
    <row r="40" spans="1:17" ht="15">
      <c r="A40" s="68">
        <v>23</v>
      </c>
      <c r="B40" s="42"/>
      <c r="C40" s="2"/>
      <c r="D40" s="9"/>
      <c r="E40" s="94"/>
      <c r="F40" s="6"/>
      <c r="G40" s="58"/>
      <c r="H40" s="6"/>
      <c r="I40" s="7"/>
      <c r="J40" s="7"/>
      <c r="K40" s="6"/>
      <c r="L40" s="7"/>
      <c r="M40" s="6"/>
      <c r="N40" s="7"/>
      <c r="O40" s="6"/>
      <c r="P40" s="7"/>
      <c r="Q40" s="31">
        <f t="shared" si="0"/>
        <v>0</v>
      </c>
    </row>
    <row r="41" spans="1:17" ht="15">
      <c r="A41" s="68">
        <v>24</v>
      </c>
      <c r="B41" s="42"/>
      <c r="C41" s="2"/>
      <c r="D41" s="9"/>
      <c r="E41" s="94"/>
      <c r="F41" s="6"/>
      <c r="G41" s="58"/>
      <c r="H41" s="6"/>
      <c r="I41" s="7"/>
      <c r="J41" s="7"/>
      <c r="K41" s="6"/>
      <c r="L41" s="7"/>
      <c r="M41" s="6"/>
      <c r="N41" s="7"/>
      <c r="O41" s="6"/>
      <c r="P41" s="7"/>
      <c r="Q41" s="31">
        <f t="shared" si="0"/>
        <v>0</v>
      </c>
    </row>
    <row r="42" spans="1:17" ht="15">
      <c r="A42" s="68"/>
      <c r="B42" s="42"/>
      <c r="C42" s="45"/>
      <c r="D42" s="3"/>
      <c r="E42" s="94"/>
      <c r="F42" s="6"/>
      <c r="G42" s="58"/>
      <c r="H42" s="6"/>
      <c r="I42" s="7"/>
      <c r="J42" s="7"/>
      <c r="K42" s="6"/>
      <c r="L42" s="7"/>
      <c r="M42" s="6"/>
      <c r="N42" s="7"/>
      <c r="O42" s="6"/>
      <c r="P42" s="7"/>
      <c r="Q42" s="31">
        <f t="shared" si="0"/>
        <v>0</v>
      </c>
    </row>
    <row r="43" spans="1:17" ht="15">
      <c r="A43" s="68"/>
      <c r="B43" s="12"/>
      <c r="C43" s="45"/>
      <c r="D43" s="9"/>
      <c r="E43" s="94"/>
      <c r="F43" s="6"/>
      <c r="G43" s="58"/>
      <c r="H43" s="6"/>
      <c r="I43" s="7"/>
      <c r="J43" s="7"/>
      <c r="K43" s="6"/>
      <c r="L43" s="7"/>
      <c r="M43" s="6"/>
      <c r="N43" s="7"/>
      <c r="O43" s="6"/>
      <c r="P43" s="7"/>
      <c r="Q43" s="31">
        <f t="shared" si="0"/>
        <v>0</v>
      </c>
    </row>
    <row r="44" spans="1:17" ht="15">
      <c r="A44" s="71"/>
      <c r="B44" s="13"/>
      <c r="C44" s="46"/>
      <c r="D44" s="9"/>
      <c r="E44" s="94"/>
      <c r="F44" s="6"/>
      <c r="G44" s="58"/>
      <c r="H44" s="6"/>
      <c r="I44" s="7"/>
      <c r="J44" s="7"/>
      <c r="K44" s="6"/>
      <c r="L44" s="7"/>
      <c r="M44" s="6"/>
      <c r="N44" s="7"/>
      <c r="O44" s="6"/>
      <c r="P44" s="7"/>
      <c r="Q44" s="31">
        <f t="shared" si="0"/>
        <v>0</v>
      </c>
    </row>
    <row r="45" spans="1:17" ht="15.75" customHeight="1">
      <c r="A45" s="68"/>
      <c r="B45" s="12"/>
      <c r="C45" s="45"/>
      <c r="D45" s="10"/>
      <c r="E45" s="94"/>
      <c r="F45" s="6"/>
      <c r="G45" s="58"/>
      <c r="H45" s="6"/>
      <c r="I45" s="7"/>
      <c r="J45" s="7"/>
      <c r="K45" s="6"/>
      <c r="L45" s="7"/>
      <c r="M45" s="6"/>
      <c r="N45" s="7"/>
      <c r="O45" s="6"/>
      <c r="P45" s="7"/>
      <c r="Q45" s="31">
        <f t="shared" si="0"/>
        <v>0</v>
      </c>
    </row>
    <row r="46" spans="1:17" ht="15">
      <c r="A46" s="68"/>
      <c r="B46" s="12"/>
      <c r="C46" s="45"/>
      <c r="D46" s="10"/>
      <c r="E46" s="94"/>
      <c r="F46" s="6"/>
      <c r="G46" s="58"/>
      <c r="H46" s="6"/>
      <c r="I46" s="7"/>
      <c r="J46" s="7"/>
      <c r="K46" s="6"/>
      <c r="L46" s="7"/>
      <c r="M46" s="6"/>
      <c r="N46" s="7"/>
      <c r="O46" s="6"/>
      <c r="P46" s="7"/>
      <c r="Q46" s="31">
        <f t="shared" si="0"/>
        <v>0</v>
      </c>
    </row>
    <row r="47" spans="1:17" ht="15">
      <c r="A47" s="68"/>
      <c r="B47" s="12"/>
      <c r="C47" s="46"/>
      <c r="D47" s="10"/>
      <c r="E47" s="94"/>
      <c r="F47" s="6"/>
      <c r="G47" s="58"/>
      <c r="H47" s="6"/>
      <c r="I47" s="7"/>
      <c r="J47" s="7"/>
      <c r="K47" s="6"/>
      <c r="L47" s="7"/>
      <c r="M47" s="6"/>
      <c r="N47" s="7"/>
      <c r="O47" s="6"/>
      <c r="P47" s="7"/>
      <c r="Q47" s="31">
        <f t="shared" si="0"/>
        <v>0</v>
      </c>
    </row>
    <row r="48" spans="1:17" ht="15">
      <c r="A48" s="32"/>
      <c r="B48" s="21" t="s">
        <v>33</v>
      </c>
      <c r="C48" s="69"/>
      <c r="D48" s="70"/>
      <c r="E48" s="95">
        <f>SUM(E18:E47)</f>
        <v>0.08406250000000001</v>
      </c>
      <c r="F48" s="17">
        <f aca="true" t="shared" si="1" ref="F48:P48">SUM(F18:F47)</f>
        <v>329</v>
      </c>
      <c r="G48" s="59">
        <f t="shared" si="1"/>
        <v>127.96000000000001</v>
      </c>
      <c r="H48" s="17">
        <f>SUM(H18:H47)</f>
        <v>561.1</v>
      </c>
      <c r="I48" s="18">
        <f t="shared" si="1"/>
        <v>248</v>
      </c>
      <c r="J48" s="18">
        <f t="shared" si="1"/>
        <v>515</v>
      </c>
      <c r="K48" s="17">
        <f t="shared" si="1"/>
        <v>548</v>
      </c>
      <c r="L48" s="18">
        <f t="shared" si="1"/>
        <v>802</v>
      </c>
      <c r="M48" s="17">
        <f t="shared" si="1"/>
        <v>3301</v>
      </c>
      <c r="N48" s="18">
        <f t="shared" si="1"/>
        <v>344</v>
      </c>
      <c r="O48" s="17">
        <f t="shared" si="1"/>
        <v>-52</v>
      </c>
      <c r="P48" s="18">
        <f t="shared" si="1"/>
        <v>109</v>
      </c>
      <c r="Q48" s="31">
        <f t="shared" si="0"/>
        <v>2660.1</v>
      </c>
    </row>
    <row r="49" spans="1:17" ht="15.75" customHeight="1">
      <c r="A49" s="159" t="s">
        <v>22</v>
      </c>
      <c r="B49" s="160"/>
      <c r="C49" s="18"/>
      <c r="D49" s="18"/>
      <c r="E49" s="47">
        <f>SUM(E18:E47)/F13</f>
        <v>0.003821022727272728</v>
      </c>
      <c r="F49" s="19">
        <f>SUM(F18:F47)/$F13</f>
        <v>14.954545454545455</v>
      </c>
      <c r="G49" s="60">
        <f>SUM(G18:G47)/$F13</f>
        <v>5.816363636363636</v>
      </c>
      <c r="H49" s="19">
        <f>SUM(H18:H47)/$F13</f>
        <v>25.504545454545454</v>
      </c>
      <c r="I49" s="19">
        <f aca="true" t="shared" si="2" ref="I49:P49">SUM(I18:I47)/$F13</f>
        <v>11.272727272727273</v>
      </c>
      <c r="J49" s="19">
        <f t="shared" si="2"/>
        <v>23.40909090909091</v>
      </c>
      <c r="K49" s="19">
        <f t="shared" si="2"/>
        <v>24.90909090909091</v>
      </c>
      <c r="L49" s="19">
        <f t="shared" si="2"/>
        <v>36.45454545454545</v>
      </c>
      <c r="M49" s="19">
        <f t="shared" si="2"/>
        <v>150.04545454545453</v>
      </c>
      <c r="N49" s="19">
        <f t="shared" si="2"/>
        <v>15.636363636363637</v>
      </c>
      <c r="O49" s="19">
        <f t="shared" si="2"/>
        <v>-2.3636363636363638</v>
      </c>
      <c r="P49" s="19">
        <f t="shared" si="2"/>
        <v>4.954545454545454</v>
      </c>
      <c r="Q49" s="19">
        <f>SUM(Q18:Q47)/$F13/6</f>
        <v>20.152272727272727</v>
      </c>
    </row>
    <row r="50" spans="1:19" ht="15">
      <c r="A50" s="20"/>
      <c r="B50" s="20" t="s">
        <v>14</v>
      </c>
      <c r="C50" s="20"/>
      <c r="D50" s="20"/>
      <c r="E50" s="27" t="s">
        <v>25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15">
      <c r="A51" s="20"/>
      <c r="B51" s="27" t="s">
        <v>15</v>
      </c>
      <c r="C51" s="20"/>
      <c r="D51" s="20"/>
      <c r="F51" s="20"/>
      <c r="G51" s="20"/>
      <c r="H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4" ht="15">
      <c r="B54" s="73"/>
    </row>
    <row r="56" ht="15">
      <c r="A56" s="20"/>
    </row>
  </sheetData>
  <sheetProtection selectLockedCells="1"/>
  <mergeCells count="23">
    <mergeCell ref="A1:S1"/>
    <mergeCell ref="A2:S2"/>
    <mergeCell ref="A3:S3"/>
    <mergeCell ref="J5:Q5"/>
    <mergeCell ref="D6:F6"/>
    <mergeCell ref="A12:F12"/>
    <mergeCell ref="D15:D17"/>
    <mergeCell ref="Q16:Q17"/>
    <mergeCell ref="M16:N16"/>
    <mergeCell ref="P8:R8"/>
    <mergeCell ref="P10:R10"/>
    <mergeCell ref="P12:R12"/>
    <mergeCell ref="J13:Q13"/>
    <mergeCell ref="A49:B49"/>
    <mergeCell ref="K16:L16"/>
    <mergeCell ref="O16:P16"/>
    <mergeCell ref="I16:J16"/>
    <mergeCell ref="C15:C17"/>
    <mergeCell ref="A15:A17"/>
    <mergeCell ref="B15:B17"/>
    <mergeCell ref="E16:F16"/>
    <mergeCell ref="G16:H16"/>
    <mergeCell ref="E15:Q15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S56"/>
  <sheetViews>
    <sheetView view="pageBreakPreview" zoomScale="80" zoomScaleNormal="70" zoomScaleSheetLayoutView="80" zoomScalePageLayoutView="0" workbookViewId="0" topLeftCell="A1">
      <selection activeCell="A3" sqref="A3:S3"/>
    </sheetView>
  </sheetViews>
  <sheetFormatPr defaultColWidth="9.140625" defaultRowHeight="15"/>
  <cols>
    <col min="1" max="1" width="3.421875" style="27" customWidth="1"/>
    <col min="2" max="2" width="25.421875" style="27" customWidth="1"/>
    <col min="3" max="3" width="5.7109375" style="27" customWidth="1"/>
    <col min="4" max="4" width="8.7109375" style="27" customWidth="1"/>
    <col min="5" max="5" width="13.140625" style="27" customWidth="1"/>
    <col min="6" max="8" width="8.8515625" style="27" customWidth="1"/>
    <col min="9" max="9" width="9.28125" style="27" customWidth="1"/>
    <col min="10" max="10" width="9.140625" style="27" customWidth="1"/>
    <col min="11" max="11" width="8.8515625" style="27" customWidth="1"/>
    <col min="12" max="12" width="9.8515625" style="27" customWidth="1"/>
    <col min="13" max="14" width="9.421875" style="27" customWidth="1"/>
    <col min="15" max="15" width="10.28125" style="27" customWidth="1"/>
    <col min="16" max="16" width="9.421875" style="27" customWidth="1"/>
    <col min="17" max="17" width="10.7109375" style="27" customWidth="1"/>
    <col min="18" max="18" width="10.28125" style="27" bestFit="1" customWidth="1"/>
    <col min="19" max="19" width="9.28125" style="27" customWidth="1"/>
    <col min="20" max="16384" width="9.140625" style="27" customWidth="1"/>
  </cols>
  <sheetData>
    <row r="1" spans="1:19" ht="15.75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</row>
    <row r="2" spans="1:19" ht="15.75">
      <c r="A2" s="168" t="s">
        <v>53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</row>
    <row r="3" spans="1:19" ht="15.75">
      <c r="A3" s="168" t="s">
        <v>66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</row>
    <row r="4" spans="1:19" ht="15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.75">
      <c r="A5" s="26" t="s">
        <v>1</v>
      </c>
      <c r="B5" s="26"/>
      <c r="C5" s="26"/>
      <c r="D5" s="26"/>
      <c r="E5" s="26"/>
      <c r="F5" s="26"/>
      <c r="G5" s="26"/>
      <c r="H5" s="26"/>
      <c r="I5" s="25"/>
      <c r="J5" s="167" t="s">
        <v>2</v>
      </c>
      <c r="K5" s="167"/>
      <c r="L5" s="167"/>
      <c r="M5" s="167"/>
      <c r="N5" s="167"/>
      <c r="O5" s="167"/>
      <c r="P5" s="167"/>
      <c r="Q5" s="167"/>
      <c r="S5" s="25"/>
    </row>
    <row r="6" spans="1:19" ht="15.75">
      <c r="A6" s="28" t="s">
        <v>26</v>
      </c>
      <c r="B6" s="26"/>
      <c r="C6" s="26"/>
      <c r="D6" s="166" t="s">
        <v>69</v>
      </c>
      <c r="E6" s="170"/>
      <c r="F6" s="170"/>
      <c r="G6" s="29"/>
      <c r="H6" s="29"/>
      <c r="I6" s="25"/>
      <c r="J6" s="28" t="s">
        <v>27</v>
      </c>
      <c r="K6" s="26"/>
      <c r="L6" s="26"/>
      <c r="M6" s="26"/>
      <c r="N6" s="26"/>
      <c r="O6" s="26"/>
      <c r="P6" s="26"/>
      <c r="Q6" s="26"/>
      <c r="R6" s="24">
        <f>F13/F10</f>
        <v>1</v>
      </c>
      <c r="S6" s="29"/>
    </row>
    <row r="7" spans="1:19" ht="15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5.75">
      <c r="A8" s="28" t="s">
        <v>17</v>
      </c>
      <c r="B8" s="26"/>
      <c r="C8" s="26"/>
      <c r="D8" s="26"/>
      <c r="E8" s="26"/>
      <c r="F8" s="97" t="s">
        <v>336</v>
      </c>
      <c r="G8" s="29"/>
      <c r="H8" s="29"/>
      <c r="I8" s="25"/>
      <c r="J8" s="28" t="s">
        <v>16</v>
      </c>
      <c r="K8" s="26"/>
      <c r="L8" s="26"/>
      <c r="M8" s="26"/>
      <c r="N8" s="26"/>
      <c r="O8" s="26"/>
      <c r="P8" s="166" t="s">
        <v>71</v>
      </c>
      <c r="Q8" s="166"/>
      <c r="R8" s="166"/>
      <c r="S8" s="25"/>
    </row>
    <row r="9" spans="1:19" ht="15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5"/>
      <c r="Q9" s="55"/>
      <c r="R9" s="55"/>
      <c r="S9" s="25"/>
    </row>
    <row r="10" spans="1:19" ht="15.75">
      <c r="A10" s="26" t="s">
        <v>23</v>
      </c>
      <c r="B10" s="26"/>
      <c r="C10" s="26"/>
      <c r="D10" s="26"/>
      <c r="E10" s="26"/>
      <c r="F10" s="56">
        <v>18</v>
      </c>
      <c r="G10" s="29"/>
      <c r="H10" s="29"/>
      <c r="I10" s="25"/>
      <c r="J10" s="28" t="s">
        <v>29</v>
      </c>
      <c r="K10" s="26"/>
      <c r="L10" s="26"/>
      <c r="M10" s="26"/>
      <c r="N10" s="26"/>
      <c r="O10" s="26"/>
      <c r="P10" s="166" t="s">
        <v>333</v>
      </c>
      <c r="Q10" s="166"/>
      <c r="R10" s="166"/>
      <c r="S10" s="25"/>
    </row>
    <row r="11" spans="1:19" ht="15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55"/>
      <c r="Q11" s="55"/>
      <c r="R11" s="55"/>
      <c r="S11" s="25"/>
    </row>
    <row r="12" spans="1:19" ht="15.75">
      <c r="A12" s="167" t="s">
        <v>3</v>
      </c>
      <c r="B12" s="167"/>
      <c r="C12" s="167"/>
      <c r="D12" s="167"/>
      <c r="E12" s="167"/>
      <c r="F12" s="167"/>
      <c r="G12" s="55"/>
      <c r="H12" s="55"/>
      <c r="I12" s="25"/>
      <c r="J12" s="28" t="s">
        <v>28</v>
      </c>
      <c r="K12" s="26"/>
      <c r="L12" s="26"/>
      <c r="M12" s="26"/>
      <c r="N12" s="26"/>
      <c r="O12" s="26"/>
      <c r="P12" s="166" t="s">
        <v>309</v>
      </c>
      <c r="Q12" s="166"/>
      <c r="R12" s="166"/>
      <c r="S12" s="25"/>
    </row>
    <row r="13" spans="1:19" ht="15.75">
      <c r="A13" s="26" t="s">
        <v>24</v>
      </c>
      <c r="B13" s="26"/>
      <c r="C13" s="26"/>
      <c r="D13" s="26"/>
      <c r="E13" s="26"/>
      <c r="F13" s="66">
        <v>18</v>
      </c>
      <c r="G13" s="57"/>
      <c r="H13" s="57"/>
      <c r="I13" s="25"/>
      <c r="J13" s="169"/>
      <c r="K13" s="167"/>
      <c r="L13" s="167"/>
      <c r="M13" s="167"/>
      <c r="N13" s="167"/>
      <c r="O13" s="167"/>
      <c r="P13" s="167"/>
      <c r="Q13" s="167"/>
      <c r="R13" s="26"/>
      <c r="S13" s="25"/>
    </row>
    <row r="15" spans="1:17" ht="15" customHeight="1">
      <c r="A15" s="161" t="s">
        <v>4</v>
      </c>
      <c r="B15" s="161" t="s">
        <v>5</v>
      </c>
      <c r="C15" s="161" t="s">
        <v>50</v>
      </c>
      <c r="D15" s="161" t="s">
        <v>6</v>
      </c>
      <c r="E15" s="163" t="s">
        <v>7</v>
      </c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5"/>
    </row>
    <row r="16" spans="1:17" ht="39.75" customHeight="1">
      <c r="A16" s="161"/>
      <c r="B16" s="161"/>
      <c r="C16" s="161"/>
      <c r="D16" s="161"/>
      <c r="E16" s="161" t="s">
        <v>51</v>
      </c>
      <c r="F16" s="161"/>
      <c r="G16" s="161" t="s">
        <v>59</v>
      </c>
      <c r="H16" s="161"/>
      <c r="I16" s="161" t="s">
        <v>8</v>
      </c>
      <c r="J16" s="161"/>
      <c r="K16" s="161" t="s">
        <v>9</v>
      </c>
      <c r="L16" s="161"/>
      <c r="M16" s="161" t="s">
        <v>10</v>
      </c>
      <c r="N16" s="161"/>
      <c r="O16" s="161" t="s">
        <v>11</v>
      </c>
      <c r="P16" s="161"/>
      <c r="Q16" s="162" t="s">
        <v>32</v>
      </c>
    </row>
    <row r="17" spans="1:17" ht="15">
      <c r="A17" s="161"/>
      <c r="B17" s="161"/>
      <c r="C17" s="161"/>
      <c r="D17" s="161"/>
      <c r="E17" s="30" t="s">
        <v>12</v>
      </c>
      <c r="F17" s="30" t="s">
        <v>13</v>
      </c>
      <c r="G17" s="30" t="s">
        <v>12</v>
      </c>
      <c r="H17" s="30" t="s">
        <v>13</v>
      </c>
      <c r="I17" s="30" t="s">
        <v>12</v>
      </c>
      <c r="J17" s="30" t="s">
        <v>13</v>
      </c>
      <c r="K17" s="30" t="s">
        <v>12</v>
      </c>
      <c r="L17" s="30" t="s">
        <v>13</v>
      </c>
      <c r="M17" s="30" t="s">
        <v>12</v>
      </c>
      <c r="N17" s="30" t="s">
        <v>13</v>
      </c>
      <c r="O17" s="30" t="s">
        <v>12</v>
      </c>
      <c r="P17" s="30" t="s">
        <v>13</v>
      </c>
      <c r="Q17" s="161"/>
    </row>
    <row r="18" spans="1:17" ht="15">
      <c r="A18" s="67">
        <v>1</v>
      </c>
      <c r="B18" s="108" t="s">
        <v>337</v>
      </c>
      <c r="C18" s="2" t="s">
        <v>306</v>
      </c>
      <c r="D18" s="2">
        <v>12</v>
      </c>
      <c r="E18" s="41">
        <v>0.004050925925925926</v>
      </c>
      <c r="F18" s="6">
        <v>6</v>
      </c>
      <c r="G18" s="58">
        <v>5.9</v>
      </c>
      <c r="H18" s="6">
        <v>15</v>
      </c>
      <c r="I18" s="7">
        <v>3</v>
      </c>
      <c r="J18" s="7">
        <v>17</v>
      </c>
      <c r="K18" s="6">
        <v>28</v>
      </c>
      <c r="L18" s="7">
        <v>40</v>
      </c>
      <c r="M18" s="6">
        <v>150</v>
      </c>
      <c r="N18" s="7">
        <v>12</v>
      </c>
      <c r="O18" s="6">
        <v>-5</v>
      </c>
      <c r="P18" s="7">
        <v>1</v>
      </c>
      <c r="Q18" s="31">
        <f>(F18+H18+J18+L18+N18+P18)</f>
        <v>91</v>
      </c>
    </row>
    <row r="19" spans="1:17" ht="15">
      <c r="A19" s="67">
        <v>2</v>
      </c>
      <c r="B19" s="108" t="s">
        <v>338</v>
      </c>
      <c r="C19" s="2" t="s">
        <v>306</v>
      </c>
      <c r="D19" s="2">
        <v>12</v>
      </c>
      <c r="E19" s="41">
        <v>0.0038425925925925923</v>
      </c>
      <c r="F19" s="6">
        <v>10</v>
      </c>
      <c r="G19" s="58">
        <v>5.81</v>
      </c>
      <c r="H19" s="6">
        <v>18</v>
      </c>
      <c r="I19" s="7">
        <v>3</v>
      </c>
      <c r="J19" s="7">
        <v>17</v>
      </c>
      <c r="K19" s="6">
        <v>29</v>
      </c>
      <c r="L19" s="7">
        <v>42</v>
      </c>
      <c r="M19" s="6">
        <v>165</v>
      </c>
      <c r="N19" s="7">
        <v>18</v>
      </c>
      <c r="O19" s="6">
        <v>-5</v>
      </c>
      <c r="P19" s="7">
        <v>1</v>
      </c>
      <c r="Q19" s="31">
        <f aca="true" t="shared" si="0" ref="Q19:Q48">(F19+H19+J19+L19+N19+P19)</f>
        <v>106</v>
      </c>
    </row>
    <row r="20" spans="1:17" ht="15">
      <c r="A20" s="67">
        <v>3</v>
      </c>
      <c r="B20" s="108" t="s">
        <v>339</v>
      </c>
      <c r="C20" s="2" t="s">
        <v>306</v>
      </c>
      <c r="D20" s="2">
        <v>12</v>
      </c>
      <c r="E20" s="41">
        <v>0.0038773148148148143</v>
      </c>
      <c r="F20" s="6">
        <v>9</v>
      </c>
      <c r="G20" s="58">
        <v>5.95</v>
      </c>
      <c r="H20" s="6">
        <v>14</v>
      </c>
      <c r="I20" s="7">
        <v>0</v>
      </c>
      <c r="J20" s="7">
        <v>9</v>
      </c>
      <c r="K20" s="6">
        <v>23</v>
      </c>
      <c r="L20" s="7">
        <v>30</v>
      </c>
      <c r="M20" s="6">
        <v>131</v>
      </c>
      <c r="N20" s="7">
        <v>5</v>
      </c>
      <c r="O20" s="6">
        <v>-8</v>
      </c>
      <c r="P20" s="7">
        <v>0</v>
      </c>
      <c r="Q20" s="31">
        <f t="shared" si="0"/>
        <v>67</v>
      </c>
    </row>
    <row r="21" spans="1:17" ht="15">
      <c r="A21" s="67">
        <v>4</v>
      </c>
      <c r="B21" s="108" t="s">
        <v>340</v>
      </c>
      <c r="C21" s="2" t="s">
        <v>306</v>
      </c>
      <c r="D21" s="2">
        <v>12</v>
      </c>
      <c r="E21" s="41">
        <v>0.0037847222222222223</v>
      </c>
      <c r="F21" s="6">
        <v>11</v>
      </c>
      <c r="G21" s="58">
        <v>5.76</v>
      </c>
      <c r="H21" s="6">
        <v>20</v>
      </c>
      <c r="I21" s="7">
        <v>7</v>
      </c>
      <c r="J21" s="7">
        <v>33</v>
      </c>
      <c r="K21" s="6">
        <v>30</v>
      </c>
      <c r="L21" s="7">
        <v>44</v>
      </c>
      <c r="M21" s="6">
        <v>160</v>
      </c>
      <c r="N21" s="7">
        <v>15</v>
      </c>
      <c r="O21" s="6">
        <v>-7</v>
      </c>
      <c r="P21" s="7">
        <v>0</v>
      </c>
      <c r="Q21" s="31">
        <f t="shared" si="0"/>
        <v>123</v>
      </c>
    </row>
    <row r="22" spans="1:17" ht="15">
      <c r="A22" s="67">
        <v>5</v>
      </c>
      <c r="B22" s="115" t="s">
        <v>341</v>
      </c>
      <c r="C22" s="2" t="s">
        <v>306</v>
      </c>
      <c r="D22" s="2">
        <v>12</v>
      </c>
      <c r="E22" s="41">
        <v>0.003761574074074074</v>
      </c>
      <c r="F22" s="6">
        <v>11</v>
      </c>
      <c r="G22" s="58">
        <v>5.7</v>
      </c>
      <c r="H22" s="6">
        <v>22</v>
      </c>
      <c r="I22" s="7">
        <v>0</v>
      </c>
      <c r="J22" s="7">
        <v>9</v>
      </c>
      <c r="K22" s="6">
        <v>25</v>
      </c>
      <c r="L22" s="7">
        <v>34</v>
      </c>
      <c r="M22" s="6">
        <v>171</v>
      </c>
      <c r="N22" s="7">
        <v>21</v>
      </c>
      <c r="O22" s="6">
        <v>-13</v>
      </c>
      <c r="P22" s="7">
        <v>0</v>
      </c>
      <c r="Q22" s="31">
        <f t="shared" si="0"/>
        <v>97</v>
      </c>
    </row>
    <row r="23" spans="1:17" ht="15.75" thickBot="1">
      <c r="A23" s="67">
        <v>6</v>
      </c>
      <c r="B23" s="153" t="s">
        <v>342</v>
      </c>
      <c r="C23" s="2" t="s">
        <v>306</v>
      </c>
      <c r="D23" s="2">
        <v>12</v>
      </c>
      <c r="E23" s="41">
        <v>0.003993055555555556</v>
      </c>
      <c r="F23" s="6">
        <v>7</v>
      </c>
      <c r="G23" s="58">
        <v>5.8</v>
      </c>
      <c r="H23" s="6">
        <v>18</v>
      </c>
      <c r="I23" s="7">
        <v>3</v>
      </c>
      <c r="J23" s="7">
        <v>17</v>
      </c>
      <c r="K23" s="6">
        <v>25</v>
      </c>
      <c r="L23" s="7">
        <v>34</v>
      </c>
      <c r="M23" s="6">
        <v>158</v>
      </c>
      <c r="N23" s="7">
        <v>15</v>
      </c>
      <c r="O23" s="6">
        <v>-4</v>
      </c>
      <c r="P23" s="7">
        <v>2</v>
      </c>
      <c r="Q23" s="31">
        <f t="shared" si="0"/>
        <v>93</v>
      </c>
    </row>
    <row r="24" spans="1:17" ht="15.75" thickBot="1">
      <c r="A24" s="67">
        <v>7</v>
      </c>
      <c r="B24" s="153" t="s">
        <v>343</v>
      </c>
      <c r="C24" s="2" t="s">
        <v>306</v>
      </c>
      <c r="D24" s="2">
        <v>12</v>
      </c>
      <c r="E24" s="41">
        <v>0.004050925925925926</v>
      </c>
      <c r="F24" s="6">
        <v>6</v>
      </c>
      <c r="G24" s="58">
        <v>5.9</v>
      </c>
      <c r="H24" s="6">
        <v>15</v>
      </c>
      <c r="I24" s="7">
        <v>3</v>
      </c>
      <c r="J24" s="7">
        <v>17</v>
      </c>
      <c r="K24" s="6">
        <v>28</v>
      </c>
      <c r="L24" s="7">
        <v>40</v>
      </c>
      <c r="M24" s="6">
        <v>150</v>
      </c>
      <c r="N24" s="7">
        <v>12</v>
      </c>
      <c r="O24" s="6">
        <v>-5</v>
      </c>
      <c r="P24" s="7">
        <v>1</v>
      </c>
      <c r="Q24" s="31">
        <f t="shared" si="0"/>
        <v>91</v>
      </c>
    </row>
    <row r="25" spans="1:17" ht="15">
      <c r="A25" s="67">
        <v>8</v>
      </c>
      <c r="B25" s="154" t="s">
        <v>344</v>
      </c>
      <c r="C25" s="2" t="s">
        <v>306</v>
      </c>
      <c r="D25" s="2">
        <v>12</v>
      </c>
      <c r="E25" s="41">
        <v>0.003587962962962963</v>
      </c>
      <c r="F25" s="4">
        <v>15</v>
      </c>
      <c r="G25" s="58">
        <v>5.8</v>
      </c>
      <c r="H25" s="4">
        <v>18</v>
      </c>
      <c r="I25" s="5">
        <v>3</v>
      </c>
      <c r="J25" s="5">
        <v>17</v>
      </c>
      <c r="K25" s="4">
        <v>28</v>
      </c>
      <c r="L25" s="5">
        <v>40</v>
      </c>
      <c r="M25" s="43">
        <v>170</v>
      </c>
      <c r="N25" s="5">
        <v>20</v>
      </c>
      <c r="O25" s="4">
        <v>-1</v>
      </c>
      <c r="P25" s="5">
        <v>8</v>
      </c>
      <c r="Q25" s="31">
        <f t="shared" si="0"/>
        <v>118</v>
      </c>
    </row>
    <row r="26" spans="1:17" ht="15">
      <c r="A26" s="67">
        <v>9</v>
      </c>
      <c r="B26" s="108" t="s">
        <v>345</v>
      </c>
      <c r="C26" s="2" t="s">
        <v>307</v>
      </c>
      <c r="D26" s="2">
        <v>12</v>
      </c>
      <c r="E26" s="41">
        <v>0.00474537037037037</v>
      </c>
      <c r="F26" s="6">
        <v>6</v>
      </c>
      <c r="G26" s="58">
        <v>6.3</v>
      </c>
      <c r="H26" s="6">
        <v>11</v>
      </c>
      <c r="I26" s="7">
        <v>8</v>
      </c>
      <c r="J26" s="7">
        <v>11</v>
      </c>
      <c r="K26" s="6">
        <v>18</v>
      </c>
      <c r="L26" s="7">
        <v>25</v>
      </c>
      <c r="M26" s="6">
        <v>134</v>
      </c>
      <c r="N26" s="7">
        <v>12</v>
      </c>
      <c r="O26" s="6">
        <v>2</v>
      </c>
      <c r="P26" s="7">
        <v>6</v>
      </c>
      <c r="Q26" s="31">
        <f t="shared" si="0"/>
        <v>71</v>
      </c>
    </row>
    <row r="27" spans="1:17" ht="15">
      <c r="A27" s="67">
        <v>10</v>
      </c>
      <c r="B27" s="108" t="s">
        <v>346</v>
      </c>
      <c r="C27" s="2" t="s">
        <v>307</v>
      </c>
      <c r="D27" s="2">
        <v>12</v>
      </c>
      <c r="E27" s="41">
        <v>0.004756944444444445</v>
      </c>
      <c r="F27" s="6">
        <v>0</v>
      </c>
      <c r="G27" s="58">
        <v>6.4</v>
      </c>
      <c r="H27" s="6">
        <v>9</v>
      </c>
      <c r="I27" s="7">
        <v>6</v>
      </c>
      <c r="J27" s="7">
        <v>6</v>
      </c>
      <c r="K27" s="6">
        <v>18</v>
      </c>
      <c r="L27" s="7">
        <v>25</v>
      </c>
      <c r="M27" s="6">
        <v>148</v>
      </c>
      <c r="N27" s="7">
        <v>19</v>
      </c>
      <c r="O27" s="6">
        <v>2</v>
      </c>
      <c r="P27" s="7">
        <v>6</v>
      </c>
      <c r="Q27" s="31">
        <f t="shared" si="0"/>
        <v>65</v>
      </c>
    </row>
    <row r="28" spans="1:17" ht="15">
      <c r="A28" s="67">
        <v>11</v>
      </c>
      <c r="B28" s="108" t="s">
        <v>347</v>
      </c>
      <c r="C28" s="2" t="s">
        <v>307</v>
      </c>
      <c r="D28" s="2">
        <v>12</v>
      </c>
      <c r="E28" s="41">
        <v>0.004027777777777778</v>
      </c>
      <c r="F28" s="6">
        <v>13</v>
      </c>
      <c r="G28" s="58">
        <v>6.1</v>
      </c>
      <c r="H28" s="6">
        <v>19</v>
      </c>
      <c r="I28" s="7">
        <v>10</v>
      </c>
      <c r="J28" s="7">
        <v>14</v>
      </c>
      <c r="K28" s="6">
        <v>17</v>
      </c>
      <c r="L28" s="7">
        <v>23</v>
      </c>
      <c r="M28" s="6">
        <v>126</v>
      </c>
      <c r="N28" s="7">
        <v>8</v>
      </c>
      <c r="O28" s="6">
        <v>5</v>
      </c>
      <c r="P28" s="7">
        <v>11</v>
      </c>
      <c r="Q28" s="31">
        <f t="shared" si="0"/>
        <v>88</v>
      </c>
    </row>
    <row r="29" spans="1:17" ht="15">
      <c r="A29" s="67">
        <v>12</v>
      </c>
      <c r="B29" s="108" t="s">
        <v>348</v>
      </c>
      <c r="C29" s="2" t="s">
        <v>307</v>
      </c>
      <c r="D29" s="2">
        <v>12</v>
      </c>
      <c r="E29" s="41">
        <v>0.003356481481481481</v>
      </c>
      <c r="F29" s="6">
        <v>30</v>
      </c>
      <c r="G29" s="58">
        <v>6.1</v>
      </c>
      <c r="H29" s="6">
        <v>19</v>
      </c>
      <c r="I29" s="7">
        <v>17</v>
      </c>
      <c r="J29" s="7">
        <v>28</v>
      </c>
      <c r="K29" s="6">
        <v>24</v>
      </c>
      <c r="L29" s="7">
        <v>37</v>
      </c>
      <c r="M29" s="6">
        <v>120</v>
      </c>
      <c r="N29" s="7">
        <v>5</v>
      </c>
      <c r="O29" s="6">
        <v>0</v>
      </c>
      <c r="P29" s="7">
        <v>4</v>
      </c>
      <c r="Q29" s="31">
        <f t="shared" si="0"/>
        <v>123</v>
      </c>
    </row>
    <row r="30" spans="1:17" ht="15">
      <c r="A30" s="67">
        <v>13</v>
      </c>
      <c r="B30" s="108" t="s">
        <v>349</v>
      </c>
      <c r="C30" s="2" t="s">
        <v>307</v>
      </c>
      <c r="D30" s="2">
        <v>12</v>
      </c>
      <c r="E30" s="41">
        <v>0.0038657407407407408</v>
      </c>
      <c r="F30" s="6">
        <v>16</v>
      </c>
      <c r="G30" s="58">
        <v>6</v>
      </c>
      <c r="H30" s="6">
        <v>22</v>
      </c>
      <c r="I30" s="7">
        <v>15</v>
      </c>
      <c r="J30" s="7">
        <v>24</v>
      </c>
      <c r="K30" s="6">
        <v>25</v>
      </c>
      <c r="L30" s="7">
        <v>39</v>
      </c>
      <c r="M30" s="6">
        <v>144</v>
      </c>
      <c r="N30" s="7">
        <v>17</v>
      </c>
      <c r="O30" s="6">
        <v>-6</v>
      </c>
      <c r="P30" s="7">
        <v>0</v>
      </c>
      <c r="Q30" s="31">
        <f t="shared" si="0"/>
        <v>118</v>
      </c>
    </row>
    <row r="31" spans="1:17" ht="15">
      <c r="A31" s="68">
        <v>14</v>
      </c>
      <c r="B31" s="108" t="s">
        <v>350</v>
      </c>
      <c r="C31" s="2" t="s">
        <v>307</v>
      </c>
      <c r="D31" s="2">
        <v>12</v>
      </c>
      <c r="E31" s="41">
        <v>0.004189814814814815</v>
      </c>
      <c r="F31" s="6">
        <v>10</v>
      </c>
      <c r="G31" s="58">
        <v>6.12</v>
      </c>
      <c r="H31" s="6">
        <v>18</v>
      </c>
      <c r="I31" s="7">
        <v>20</v>
      </c>
      <c r="J31" s="7">
        <v>34</v>
      </c>
      <c r="K31" s="6">
        <v>24</v>
      </c>
      <c r="L31" s="7">
        <v>37</v>
      </c>
      <c r="M31" s="6">
        <v>130</v>
      </c>
      <c r="N31" s="7">
        <v>10</v>
      </c>
      <c r="O31" s="6">
        <v>8</v>
      </c>
      <c r="P31" s="7">
        <v>17</v>
      </c>
      <c r="Q31" s="31">
        <f t="shared" si="0"/>
        <v>126</v>
      </c>
    </row>
    <row r="32" spans="1:17" ht="15">
      <c r="A32" s="68">
        <v>15</v>
      </c>
      <c r="B32" s="108" t="s">
        <v>351</v>
      </c>
      <c r="C32" s="2" t="s">
        <v>307</v>
      </c>
      <c r="D32" s="2">
        <v>12</v>
      </c>
      <c r="E32" s="41">
        <v>0.004050925925925926</v>
      </c>
      <c r="F32" s="6">
        <v>13</v>
      </c>
      <c r="G32" s="58">
        <v>6.12</v>
      </c>
      <c r="H32" s="6">
        <v>18</v>
      </c>
      <c r="I32" s="7">
        <v>20</v>
      </c>
      <c r="J32" s="7">
        <v>34</v>
      </c>
      <c r="K32" s="6">
        <v>26</v>
      </c>
      <c r="L32" s="7">
        <v>41</v>
      </c>
      <c r="M32" s="6">
        <v>150</v>
      </c>
      <c r="N32" s="7">
        <v>20</v>
      </c>
      <c r="O32" s="6">
        <v>3</v>
      </c>
      <c r="P32" s="7">
        <v>7</v>
      </c>
      <c r="Q32" s="31">
        <f t="shared" si="0"/>
        <v>133</v>
      </c>
    </row>
    <row r="33" spans="1:17" ht="15.75" thickBot="1">
      <c r="A33" s="68">
        <v>16</v>
      </c>
      <c r="B33" s="153" t="s">
        <v>352</v>
      </c>
      <c r="C33" s="2" t="s">
        <v>307</v>
      </c>
      <c r="D33" s="2">
        <v>12</v>
      </c>
      <c r="E33" s="41">
        <v>0.004050925925925926</v>
      </c>
      <c r="F33" s="4">
        <v>13</v>
      </c>
      <c r="G33" s="58">
        <v>6.12</v>
      </c>
      <c r="H33" s="4">
        <v>18</v>
      </c>
      <c r="I33" s="5">
        <v>40</v>
      </c>
      <c r="J33" s="5">
        <v>62</v>
      </c>
      <c r="K33" s="4">
        <v>25</v>
      </c>
      <c r="L33" s="5">
        <v>39</v>
      </c>
      <c r="M33" s="43">
        <v>151</v>
      </c>
      <c r="N33" s="5">
        <v>21</v>
      </c>
      <c r="O33" s="4">
        <v>3</v>
      </c>
      <c r="P33" s="5">
        <v>7</v>
      </c>
      <c r="Q33" s="31">
        <f t="shared" si="0"/>
        <v>160</v>
      </c>
    </row>
    <row r="34" spans="1:17" ht="15.75" thickBot="1">
      <c r="A34" s="68">
        <v>17</v>
      </c>
      <c r="B34" s="153" t="s">
        <v>353</v>
      </c>
      <c r="C34" s="2" t="s">
        <v>307</v>
      </c>
      <c r="D34" s="2">
        <v>12</v>
      </c>
      <c r="E34" s="41">
        <v>0.0031712962962962958</v>
      </c>
      <c r="F34" s="4">
        <v>35</v>
      </c>
      <c r="G34" s="58">
        <v>5.4</v>
      </c>
      <c r="H34" s="4">
        <v>50</v>
      </c>
      <c r="I34" s="5">
        <v>35</v>
      </c>
      <c r="J34" s="5">
        <v>59</v>
      </c>
      <c r="K34" s="4">
        <v>25</v>
      </c>
      <c r="L34" s="5">
        <v>39</v>
      </c>
      <c r="M34" s="43">
        <v>143</v>
      </c>
      <c r="N34" s="5">
        <v>16</v>
      </c>
      <c r="O34" s="4">
        <v>2</v>
      </c>
      <c r="P34" s="5">
        <v>6</v>
      </c>
      <c r="Q34" s="31">
        <f t="shared" si="0"/>
        <v>205</v>
      </c>
    </row>
    <row r="35" spans="1:17" ht="15">
      <c r="A35" s="68">
        <v>18</v>
      </c>
      <c r="B35" s="149" t="s">
        <v>354</v>
      </c>
      <c r="C35" s="2" t="s">
        <v>307</v>
      </c>
      <c r="D35" s="2">
        <v>12</v>
      </c>
      <c r="E35" s="41">
        <v>0.0038194444444444443</v>
      </c>
      <c r="F35" s="6">
        <v>18</v>
      </c>
      <c r="G35" s="58">
        <v>6.1</v>
      </c>
      <c r="H35" s="6">
        <v>19</v>
      </c>
      <c r="I35" s="7">
        <v>10</v>
      </c>
      <c r="J35" s="7">
        <v>14</v>
      </c>
      <c r="K35" s="6">
        <v>20</v>
      </c>
      <c r="L35" s="7">
        <v>29</v>
      </c>
      <c r="M35" s="6">
        <v>145</v>
      </c>
      <c r="N35" s="7">
        <v>18</v>
      </c>
      <c r="O35" s="6">
        <v>4</v>
      </c>
      <c r="P35" s="7">
        <v>9</v>
      </c>
      <c r="Q35" s="31">
        <f t="shared" si="0"/>
        <v>107</v>
      </c>
    </row>
    <row r="36" spans="1:17" ht="15">
      <c r="A36" s="68">
        <v>19</v>
      </c>
      <c r="B36" s="42"/>
      <c r="C36" s="2"/>
      <c r="D36" s="2"/>
      <c r="E36" s="41"/>
      <c r="F36" s="6"/>
      <c r="G36" s="58"/>
      <c r="H36" s="6"/>
      <c r="I36" s="7"/>
      <c r="J36" s="7"/>
      <c r="K36" s="6"/>
      <c r="L36" s="7"/>
      <c r="M36" s="6"/>
      <c r="N36" s="7"/>
      <c r="O36" s="6"/>
      <c r="P36" s="7"/>
      <c r="Q36" s="31"/>
    </row>
    <row r="37" spans="1:17" ht="15">
      <c r="A37" s="68">
        <v>20</v>
      </c>
      <c r="B37" s="42"/>
      <c r="C37" s="2"/>
      <c r="D37" s="2"/>
      <c r="E37" s="41"/>
      <c r="F37" s="6"/>
      <c r="G37" s="58"/>
      <c r="H37" s="6"/>
      <c r="I37" s="7"/>
      <c r="J37" s="7"/>
      <c r="K37" s="6"/>
      <c r="L37" s="7"/>
      <c r="M37" s="6"/>
      <c r="N37" s="7"/>
      <c r="O37" s="6"/>
      <c r="P37" s="7"/>
      <c r="Q37" s="31"/>
    </row>
    <row r="38" spans="1:17" ht="15">
      <c r="A38" s="68">
        <v>21</v>
      </c>
      <c r="B38" s="42"/>
      <c r="C38" s="2"/>
      <c r="D38" s="2"/>
      <c r="E38" s="41"/>
      <c r="F38" s="6"/>
      <c r="G38" s="58"/>
      <c r="H38" s="6"/>
      <c r="I38" s="7"/>
      <c r="J38" s="7"/>
      <c r="K38" s="6"/>
      <c r="L38" s="7"/>
      <c r="M38" s="6"/>
      <c r="N38" s="7"/>
      <c r="O38" s="6"/>
      <c r="P38" s="7"/>
      <c r="Q38" s="31"/>
    </row>
    <row r="39" spans="1:17" ht="15">
      <c r="A39" s="68">
        <v>22</v>
      </c>
      <c r="B39" s="42"/>
      <c r="C39" s="2"/>
      <c r="D39" s="22"/>
      <c r="E39" s="41"/>
      <c r="F39" s="6"/>
      <c r="G39" s="58"/>
      <c r="H39" s="6"/>
      <c r="I39" s="7"/>
      <c r="J39" s="7"/>
      <c r="K39" s="6"/>
      <c r="L39" s="7"/>
      <c r="M39" s="6"/>
      <c r="N39" s="7"/>
      <c r="O39" s="6"/>
      <c r="P39" s="7"/>
      <c r="Q39" s="31"/>
    </row>
    <row r="40" spans="1:17" ht="15">
      <c r="A40" s="68">
        <v>23</v>
      </c>
      <c r="B40" s="42"/>
      <c r="C40" s="2"/>
      <c r="D40" s="9"/>
      <c r="E40" s="94"/>
      <c r="F40" s="6"/>
      <c r="G40" s="58"/>
      <c r="H40" s="6"/>
      <c r="I40" s="7"/>
      <c r="J40" s="7"/>
      <c r="K40" s="6"/>
      <c r="L40" s="7"/>
      <c r="M40" s="6"/>
      <c r="N40" s="7"/>
      <c r="O40" s="6"/>
      <c r="P40" s="7"/>
      <c r="Q40" s="31">
        <f t="shared" si="0"/>
        <v>0</v>
      </c>
    </row>
    <row r="41" spans="1:17" ht="15">
      <c r="A41" s="68">
        <v>24</v>
      </c>
      <c r="B41" s="42"/>
      <c r="C41" s="2"/>
      <c r="D41" s="9"/>
      <c r="E41" s="94"/>
      <c r="F41" s="6"/>
      <c r="G41" s="58"/>
      <c r="H41" s="6"/>
      <c r="I41" s="7"/>
      <c r="J41" s="7"/>
      <c r="K41" s="6"/>
      <c r="L41" s="7"/>
      <c r="M41" s="6"/>
      <c r="N41" s="7"/>
      <c r="O41" s="6"/>
      <c r="P41" s="7"/>
      <c r="Q41" s="31">
        <f t="shared" si="0"/>
        <v>0</v>
      </c>
    </row>
    <row r="42" spans="1:17" ht="15">
      <c r="A42" s="68"/>
      <c r="B42" s="42"/>
      <c r="C42" s="45"/>
      <c r="D42" s="3"/>
      <c r="E42" s="94"/>
      <c r="F42" s="6"/>
      <c r="G42" s="58"/>
      <c r="H42" s="6"/>
      <c r="I42" s="7"/>
      <c r="J42" s="7"/>
      <c r="K42" s="6"/>
      <c r="L42" s="7"/>
      <c r="M42" s="6"/>
      <c r="N42" s="7"/>
      <c r="O42" s="6"/>
      <c r="P42" s="7"/>
      <c r="Q42" s="31">
        <f t="shared" si="0"/>
        <v>0</v>
      </c>
    </row>
    <row r="43" spans="1:17" ht="15">
      <c r="A43" s="68"/>
      <c r="B43" s="12"/>
      <c r="C43" s="45"/>
      <c r="D43" s="9"/>
      <c r="E43" s="94"/>
      <c r="F43" s="6"/>
      <c r="G43" s="58"/>
      <c r="H43" s="6"/>
      <c r="I43" s="7"/>
      <c r="J43" s="7"/>
      <c r="K43" s="6"/>
      <c r="L43" s="7"/>
      <c r="M43" s="6"/>
      <c r="N43" s="7"/>
      <c r="O43" s="6"/>
      <c r="P43" s="7"/>
      <c r="Q43" s="31">
        <f t="shared" si="0"/>
        <v>0</v>
      </c>
    </row>
    <row r="44" spans="1:17" ht="15">
      <c r="A44" s="71"/>
      <c r="B44" s="13"/>
      <c r="C44" s="46"/>
      <c r="D44" s="9"/>
      <c r="E44" s="94"/>
      <c r="F44" s="6"/>
      <c r="G44" s="58"/>
      <c r="H44" s="6"/>
      <c r="I44" s="7"/>
      <c r="J44" s="7"/>
      <c r="K44" s="6"/>
      <c r="L44" s="7"/>
      <c r="M44" s="6"/>
      <c r="N44" s="7"/>
      <c r="O44" s="6"/>
      <c r="P44" s="7"/>
      <c r="Q44" s="31">
        <f t="shared" si="0"/>
        <v>0</v>
      </c>
    </row>
    <row r="45" spans="1:17" ht="15.75" customHeight="1">
      <c r="A45" s="68"/>
      <c r="B45" s="12"/>
      <c r="C45" s="45"/>
      <c r="D45" s="10"/>
      <c r="E45" s="94"/>
      <c r="F45" s="6"/>
      <c r="G45" s="58"/>
      <c r="H45" s="6"/>
      <c r="I45" s="7"/>
      <c r="J45" s="7"/>
      <c r="K45" s="6"/>
      <c r="L45" s="7"/>
      <c r="M45" s="6"/>
      <c r="N45" s="7"/>
      <c r="O45" s="6"/>
      <c r="P45" s="7"/>
      <c r="Q45" s="31">
        <f t="shared" si="0"/>
        <v>0</v>
      </c>
    </row>
    <row r="46" spans="1:17" ht="15">
      <c r="A46" s="68"/>
      <c r="B46" s="12"/>
      <c r="C46" s="45"/>
      <c r="D46" s="10"/>
      <c r="E46" s="94"/>
      <c r="F46" s="6"/>
      <c r="G46" s="58"/>
      <c r="H46" s="6"/>
      <c r="I46" s="7"/>
      <c r="J46" s="7"/>
      <c r="K46" s="6"/>
      <c r="L46" s="7"/>
      <c r="M46" s="6"/>
      <c r="N46" s="7"/>
      <c r="O46" s="6"/>
      <c r="P46" s="7"/>
      <c r="Q46" s="31">
        <f t="shared" si="0"/>
        <v>0</v>
      </c>
    </row>
    <row r="47" spans="1:17" ht="15">
      <c r="A47" s="68"/>
      <c r="B47" s="12"/>
      <c r="C47" s="46"/>
      <c r="D47" s="10"/>
      <c r="E47" s="94"/>
      <c r="F47" s="6"/>
      <c r="G47" s="58"/>
      <c r="H47" s="6"/>
      <c r="I47" s="7"/>
      <c r="J47" s="7"/>
      <c r="K47" s="6"/>
      <c r="L47" s="7"/>
      <c r="M47" s="6"/>
      <c r="N47" s="7"/>
      <c r="O47" s="6"/>
      <c r="P47" s="7"/>
      <c r="Q47" s="31">
        <f t="shared" si="0"/>
        <v>0</v>
      </c>
    </row>
    <row r="48" spans="1:17" ht="15">
      <c r="A48" s="32"/>
      <c r="B48" s="21" t="s">
        <v>33</v>
      </c>
      <c r="C48" s="69"/>
      <c r="D48" s="70"/>
      <c r="E48" s="95">
        <f>SUM(E18:E47)</f>
        <v>0.0709837962962963</v>
      </c>
      <c r="F48" s="17">
        <f aca="true" t="shared" si="1" ref="F48:P48">SUM(F18:F47)</f>
        <v>229</v>
      </c>
      <c r="G48" s="59">
        <f t="shared" si="1"/>
        <v>107.38</v>
      </c>
      <c r="H48" s="17">
        <f>SUM(H18:H47)</f>
        <v>343</v>
      </c>
      <c r="I48" s="18">
        <f t="shared" si="1"/>
        <v>203</v>
      </c>
      <c r="J48" s="18">
        <f t="shared" si="1"/>
        <v>422</v>
      </c>
      <c r="K48" s="17">
        <f t="shared" si="1"/>
        <v>438</v>
      </c>
      <c r="L48" s="18">
        <f t="shared" si="1"/>
        <v>638</v>
      </c>
      <c r="M48" s="17">
        <f t="shared" si="1"/>
        <v>2646</v>
      </c>
      <c r="N48" s="18">
        <f t="shared" si="1"/>
        <v>264</v>
      </c>
      <c r="O48" s="17">
        <f t="shared" si="1"/>
        <v>-25</v>
      </c>
      <c r="P48" s="18">
        <f t="shared" si="1"/>
        <v>86</v>
      </c>
      <c r="Q48" s="31">
        <f t="shared" si="0"/>
        <v>1982</v>
      </c>
    </row>
    <row r="49" spans="1:17" ht="15.75" customHeight="1">
      <c r="A49" s="159" t="s">
        <v>22</v>
      </c>
      <c r="B49" s="160"/>
      <c r="C49" s="18"/>
      <c r="D49" s="18"/>
      <c r="E49" s="47">
        <f>SUM(E18:E47)/F13</f>
        <v>0.003943544238683127</v>
      </c>
      <c r="F49" s="19">
        <f>SUM(F18:F47)/$F13</f>
        <v>12.722222222222221</v>
      </c>
      <c r="G49" s="60">
        <f>SUM(G18:G47)/$F13</f>
        <v>5.9655555555555555</v>
      </c>
      <c r="H49" s="19">
        <f>SUM(H18:H47)/$F13</f>
        <v>19.055555555555557</v>
      </c>
      <c r="I49" s="19">
        <f aca="true" t="shared" si="2" ref="I49:P49">SUM(I18:I47)/$F13</f>
        <v>11.277777777777779</v>
      </c>
      <c r="J49" s="19">
        <f t="shared" si="2"/>
        <v>23.444444444444443</v>
      </c>
      <c r="K49" s="19">
        <f t="shared" si="2"/>
        <v>24.333333333333332</v>
      </c>
      <c r="L49" s="19">
        <f t="shared" si="2"/>
        <v>35.44444444444444</v>
      </c>
      <c r="M49" s="19">
        <f t="shared" si="2"/>
        <v>147</v>
      </c>
      <c r="N49" s="19">
        <f t="shared" si="2"/>
        <v>14.666666666666666</v>
      </c>
      <c r="O49" s="19">
        <f t="shared" si="2"/>
        <v>-1.3888888888888888</v>
      </c>
      <c r="P49" s="19">
        <f t="shared" si="2"/>
        <v>4.777777777777778</v>
      </c>
      <c r="Q49" s="19">
        <f>SUM(Q18:Q47)/$F13/6</f>
        <v>18.35185185185185</v>
      </c>
    </row>
    <row r="50" spans="1:19" ht="15">
      <c r="A50" s="20"/>
      <c r="B50" s="20" t="s">
        <v>14</v>
      </c>
      <c r="C50" s="20"/>
      <c r="D50" s="20"/>
      <c r="E50" s="27" t="s">
        <v>25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15">
      <c r="A51" s="20"/>
      <c r="B51" s="27" t="s">
        <v>15</v>
      </c>
      <c r="C51" s="20"/>
      <c r="D51" s="20"/>
      <c r="F51" s="20"/>
      <c r="G51" s="20"/>
      <c r="H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4" ht="15">
      <c r="B54" s="73"/>
    </row>
    <row r="56" ht="15">
      <c r="A56" s="20"/>
    </row>
  </sheetData>
  <sheetProtection selectLockedCells="1"/>
  <mergeCells count="23">
    <mergeCell ref="A1:S1"/>
    <mergeCell ref="A2:S2"/>
    <mergeCell ref="A3:S3"/>
    <mergeCell ref="J5:Q5"/>
    <mergeCell ref="D6:F6"/>
    <mergeCell ref="A12:F12"/>
    <mergeCell ref="D15:D17"/>
    <mergeCell ref="Q16:Q17"/>
    <mergeCell ref="M16:N16"/>
    <mergeCell ref="P8:R8"/>
    <mergeCell ref="P10:R10"/>
    <mergeCell ref="P12:R12"/>
    <mergeCell ref="J13:Q13"/>
    <mergeCell ref="A49:B49"/>
    <mergeCell ref="K16:L16"/>
    <mergeCell ref="O16:P16"/>
    <mergeCell ref="I16:J16"/>
    <mergeCell ref="C15:C17"/>
    <mergeCell ref="A15:A17"/>
    <mergeCell ref="B15:B17"/>
    <mergeCell ref="E16:F16"/>
    <mergeCell ref="G16:H16"/>
    <mergeCell ref="E15:Q15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S56"/>
  <sheetViews>
    <sheetView view="pageBreakPreview" zoomScale="80" zoomScaleNormal="70" zoomScaleSheetLayoutView="80" zoomScalePageLayoutView="0" workbookViewId="0" topLeftCell="A1">
      <selection activeCell="H11" sqref="H11"/>
    </sheetView>
  </sheetViews>
  <sheetFormatPr defaultColWidth="9.140625" defaultRowHeight="15"/>
  <cols>
    <col min="1" max="1" width="3.421875" style="27" customWidth="1"/>
    <col min="2" max="2" width="25.421875" style="27" customWidth="1"/>
    <col min="3" max="3" width="5.7109375" style="27" customWidth="1"/>
    <col min="4" max="4" width="8.7109375" style="27" customWidth="1"/>
    <col min="5" max="5" width="13.140625" style="27" customWidth="1"/>
    <col min="6" max="8" width="8.8515625" style="27" customWidth="1"/>
    <col min="9" max="9" width="9.28125" style="27" customWidth="1"/>
    <col min="10" max="10" width="9.140625" style="27" customWidth="1"/>
    <col min="11" max="11" width="8.8515625" style="27" customWidth="1"/>
    <col min="12" max="12" width="9.8515625" style="27" customWidth="1"/>
    <col min="13" max="14" width="9.421875" style="27" customWidth="1"/>
    <col min="15" max="15" width="10.28125" style="27" customWidth="1"/>
    <col min="16" max="16" width="9.421875" style="27" customWidth="1"/>
    <col min="17" max="17" width="11.7109375" style="27" customWidth="1"/>
    <col min="18" max="18" width="10.28125" style="27" bestFit="1" customWidth="1"/>
    <col min="19" max="19" width="9.28125" style="27" customWidth="1"/>
    <col min="20" max="16384" width="9.140625" style="27" customWidth="1"/>
  </cols>
  <sheetData>
    <row r="1" spans="1:19" ht="15.75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</row>
    <row r="2" spans="1:19" ht="15.75">
      <c r="A2" s="168" t="s">
        <v>53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</row>
    <row r="3" spans="1:19" ht="15.75">
      <c r="A3" s="168" t="s">
        <v>94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</row>
    <row r="4" spans="1:19" ht="15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.75">
      <c r="A5" s="26" t="s">
        <v>1</v>
      </c>
      <c r="B5" s="26"/>
      <c r="C5" s="26"/>
      <c r="D5" s="26"/>
      <c r="E5" s="26"/>
      <c r="F5" s="26"/>
      <c r="G5" s="26"/>
      <c r="H5" s="26"/>
      <c r="I5" s="25"/>
      <c r="J5" s="167" t="s">
        <v>2</v>
      </c>
      <c r="K5" s="167"/>
      <c r="L5" s="167"/>
      <c r="M5" s="167"/>
      <c r="N5" s="167"/>
      <c r="O5" s="167"/>
      <c r="P5" s="167"/>
      <c r="Q5" s="167"/>
      <c r="S5" s="25"/>
    </row>
    <row r="6" spans="1:19" ht="15.75">
      <c r="A6" s="28" t="s">
        <v>26</v>
      </c>
      <c r="B6" s="26"/>
      <c r="C6" s="26"/>
      <c r="D6" s="166" t="s">
        <v>69</v>
      </c>
      <c r="E6" s="170"/>
      <c r="F6" s="170"/>
      <c r="G6" s="29"/>
      <c r="H6" s="29"/>
      <c r="I6" s="25"/>
      <c r="J6" s="28" t="s">
        <v>27</v>
      </c>
      <c r="K6" s="26"/>
      <c r="L6" s="26"/>
      <c r="M6" s="26"/>
      <c r="N6" s="26"/>
      <c r="O6" s="26"/>
      <c r="P6" s="26"/>
      <c r="Q6" s="26"/>
      <c r="R6" s="24">
        <f>F13/F10</f>
        <v>1</v>
      </c>
      <c r="S6" s="29"/>
    </row>
    <row r="7" spans="1:19" ht="15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5.75">
      <c r="A8" s="28" t="s">
        <v>17</v>
      </c>
      <c r="B8" s="26"/>
      <c r="C8" s="26"/>
      <c r="D8" s="26"/>
      <c r="E8" s="26"/>
      <c r="F8" s="97" t="s">
        <v>355</v>
      </c>
      <c r="G8" s="29"/>
      <c r="H8" s="29"/>
      <c r="I8" s="25"/>
      <c r="J8" s="28" t="s">
        <v>16</v>
      </c>
      <c r="K8" s="26"/>
      <c r="L8" s="26"/>
      <c r="M8" s="26"/>
      <c r="N8" s="26"/>
      <c r="O8" s="26"/>
      <c r="P8" s="166" t="s">
        <v>71</v>
      </c>
      <c r="Q8" s="166"/>
      <c r="R8" s="166"/>
      <c r="S8" s="25"/>
    </row>
    <row r="9" spans="1:19" ht="15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5"/>
      <c r="Q9" s="55"/>
      <c r="R9" s="55"/>
      <c r="S9" s="25"/>
    </row>
    <row r="10" spans="1:19" ht="15.75">
      <c r="A10" s="26" t="s">
        <v>23</v>
      </c>
      <c r="B10" s="26"/>
      <c r="C10" s="26"/>
      <c r="D10" s="26"/>
      <c r="E10" s="26"/>
      <c r="F10" s="56">
        <v>26</v>
      </c>
      <c r="G10" s="29"/>
      <c r="H10" s="29"/>
      <c r="I10" s="25"/>
      <c r="J10" s="28" t="s">
        <v>29</v>
      </c>
      <c r="K10" s="26"/>
      <c r="L10" s="26"/>
      <c r="M10" s="26"/>
      <c r="N10" s="26"/>
      <c r="O10" s="26"/>
      <c r="P10" s="166" t="s">
        <v>356</v>
      </c>
      <c r="Q10" s="166"/>
      <c r="R10" s="166"/>
      <c r="S10" s="25"/>
    </row>
    <row r="11" spans="1:19" ht="15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55"/>
      <c r="Q11" s="55"/>
      <c r="R11" s="55"/>
      <c r="S11" s="25"/>
    </row>
    <row r="12" spans="1:19" ht="15.75">
      <c r="A12" s="167" t="s">
        <v>3</v>
      </c>
      <c r="B12" s="167"/>
      <c r="C12" s="167"/>
      <c r="D12" s="167"/>
      <c r="E12" s="167"/>
      <c r="F12" s="167"/>
      <c r="G12" s="55"/>
      <c r="H12" s="55"/>
      <c r="I12" s="25"/>
      <c r="J12" s="28" t="s">
        <v>28</v>
      </c>
      <c r="K12" s="26"/>
      <c r="L12" s="26"/>
      <c r="M12" s="26"/>
      <c r="N12" s="26"/>
      <c r="O12" s="26"/>
      <c r="P12" s="166" t="s">
        <v>309</v>
      </c>
      <c r="Q12" s="166"/>
      <c r="R12" s="166"/>
      <c r="S12" s="25"/>
    </row>
    <row r="13" spans="1:19" ht="15.75">
      <c r="A13" s="26" t="s">
        <v>24</v>
      </c>
      <c r="B13" s="26"/>
      <c r="C13" s="26"/>
      <c r="D13" s="26"/>
      <c r="E13" s="26"/>
      <c r="F13" s="66">
        <v>26</v>
      </c>
      <c r="G13" s="57"/>
      <c r="H13" s="57"/>
      <c r="I13" s="25"/>
      <c r="J13" s="169"/>
      <c r="K13" s="167"/>
      <c r="L13" s="167"/>
      <c r="M13" s="167"/>
      <c r="N13" s="167"/>
      <c r="O13" s="167"/>
      <c r="P13" s="167"/>
      <c r="Q13" s="167"/>
      <c r="R13" s="26"/>
      <c r="S13" s="25"/>
    </row>
    <row r="15" spans="1:17" ht="15" customHeight="1">
      <c r="A15" s="161" t="s">
        <v>4</v>
      </c>
      <c r="B15" s="161" t="s">
        <v>5</v>
      </c>
      <c r="C15" s="161" t="s">
        <v>50</v>
      </c>
      <c r="D15" s="161" t="s">
        <v>6</v>
      </c>
      <c r="E15" s="163" t="s">
        <v>7</v>
      </c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5"/>
    </row>
    <row r="16" spans="1:17" ht="39.75" customHeight="1">
      <c r="A16" s="161"/>
      <c r="B16" s="161"/>
      <c r="C16" s="161"/>
      <c r="D16" s="161"/>
      <c r="E16" s="161" t="s">
        <v>51</v>
      </c>
      <c r="F16" s="161"/>
      <c r="G16" s="161" t="s">
        <v>60</v>
      </c>
      <c r="H16" s="161"/>
      <c r="I16" s="161" t="s">
        <v>8</v>
      </c>
      <c r="J16" s="161"/>
      <c r="K16" s="161" t="s">
        <v>9</v>
      </c>
      <c r="L16" s="161"/>
      <c r="M16" s="161" t="s">
        <v>10</v>
      </c>
      <c r="N16" s="161"/>
      <c r="O16" s="161" t="s">
        <v>11</v>
      </c>
      <c r="P16" s="161"/>
      <c r="Q16" s="162" t="s">
        <v>32</v>
      </c>
    </row>
    <row r="17" spans="1:17" ht="15">
      <c r="A17" s="161"/>
      <c r="B17" s="161"/>
      <c r="C17" s="161"/>
      <c r="D17" s="161"/>
      <c r="E17" s="30" t="s">
        <v>12</v>
      </c>
      <c r="F17" s="30" t="s">
        <v>13</v>
      </c>
      <c r="G17" s="30" t="s">
        <v>12</v>
      </c>
      <c r="H17" s="30" t="s">
        <v>13</v>
      </c>
      <c r="I17" s="30" t="s">
        <v>12</v>
      </c>
      <c r="J17" s="30" t="s">
        <v>13</v>
      </c>
      <c r="K17" s="30" t="s">
        <v>12</v>
      </c>
      <c r="L17" s="30" t="s">
        <v>13</v>
      </c>
      <c r="M17" s="30" t="s">
        <v>12</v>
      </c>
      <c r="N17" s="30" t="s">
        <v>13</v>
      </c>
      <c r="O17" s="30" t="s">
        <v>12</v>
      </c>
      <c r="P17" s="30" t="s">
        <v>13</v>
      </c>
      <c r="Q17" s="161"/>
    </row>
    <row r="18" spans="1:17" ht="15">
      <c r="A18" s="67">
        <v>1</v>
      </c>
      <c r="B18" s="103" t="s">
        <v>357</v>
      </c>
      <c r="C18" s="2" t="s">
        <v>306</v>
      </c>
      <c r="D18" s="2">
        <v>13</v>
      </c>
      <c r="E18" s="41">
        <v>0.003356481481481481</v>
      </c>
      <c r="F18" s="6">
        <v>25</v>
      </c>
      <c r="G18" s="58">
        <v>9.45</v>
      </c>
      <c r="H18" s="6">
        <v>9</v>
      </c>
      <c r="I18" s="5">
        <v>3</v>
      </c>
      <c r="J18" s="5">
        <v>17</v>
      </c>
      <c r="K18" s="4">
        <v>36</v>
      </c>
      <c r="L18" s="5">
        <v>55</v>
      </c>
      <c r="M18" s="4">
        <v>171</v>
      </c>
      <c r="N18" s="5">
        <v>20</v>
      </c>
      <c r="O18" s="4">
        <v>1</v>
      </c>
      <c r="P18" s="5">
        <v>9</v>
      </c>
      <c r="Q18" s="31">
        <f>(F18+H18+J18+L18+N18+P18)</f>
        <v>135</v>
      </c>
    </row>
    <row r="19" spans="1:17" ht="15">
      <c r="A19" s="67">
        <v>2</v>
      </c>
      <c r="B19" s="101" t="s">
        <v>358</v>
      </c>
      <c r="C19" s="2" t="s">
        <v>306</v>
      </c>
      <c r="D19" s="2">
        <v>13</v>
      </c>
      <c r="E19" s="41">
        <v>0.0031249999999999997</v>
      </c>
      <c r="F19" s="6">
        <v>26</v>
      </c>
      <c r="G19" s="58">
        <v>5.6</v>
      </c>
      <c r="H19" s="6">
        <v>26</v>
      </c>
      <c r="I19" s="7">
        <v>6</v>
      </c>
      <c r="J19" s="7">
        <v>29</v>
      </c>
      <c r="K19" s="6">
        <v>30</v>
      </c>
      <c r="L19" s="7">
        <v>44</v>
      </c>
      <c r="M19" s="6">
        <v>248</v>
      </c>
      <c r="N19" s="7">
        <v>66</v>
      </c>
      <c r="O19" s="6">
        <v>2</v>
      </c>
      <c r="P19" s="7">
        <v>10</v>
      </c>
      <c r="Q19" s="31">
        <f aca="true" t="shared" si="0" ref="Q19:Q48">(F19+H19+J19+L19+N19+P19)</f>
        <v>201</v>
      </c>
    </row>
    <row r="20" spans="1:17" ht="15">
      <c r="A20" s="67">
        <v>3</v>
      </c>
      <c r="B20" s="105" t="s">
        <v>359</v>
      </c>
      <c r="C20" s="2" t="s">
        <v>306</v>
      </c>
      <c r="D20" s="2">
        <v>13</v>
      </c>
      <c r="E20" s="41">
        <v>0.0031249999999999997</v>
      </c>
      <c r="F20" s="6">
        <v>26</v>
      </c>
      <c r="G20" s="58">
        <v>5.6</v>
      </c>
      <c r="H20" s="6">
        <v>26</v>
      </c>
      <c r="I20" s="7">
        <v>12</v>
      </c>
      <c r="J20" s="7">
        <v>54</v>
      </c>
      <c r="K20" s="6">
        <v>30</v>
      </c>
      <c r="L20" s="7">
        <v>44</v>
      </c>
      <c r="M20" s="6">
        <v>208</v>
      </c>
      <c r="N20" s="7">
        <v>43</v>
      </c>
      <c r="O20" s="6">
        <v>8</v>
      </c>
      <c r="P20" s="7">
        <v>24</v>
      </c>
      <c r="Q20" s="31">
        <f t="shared" si="0"/>
        <v>217</v>
      </c>
    </row>
    <row r="21" spans="1:17" ht="15">
      <c r="A21" s="67">
        <v>4</v>
      </c>
      <c r="B21" s="101" t="s">
        <v>360</v>
      </c>
      <c r="C21" s="2" t="s">
        <v>306</v>
      </c>
      <c r="D21" s="2">
        <v>13</v>
      </c>
      <c r="E21" s="94">
        <v>0.003761574074074074</v>
      </c>
      <c r="F21" s="6">
        <v>7</v>
      </c>
      <c r="G21" s="58">
        <v>9.4</v>
      </c>
      <c r="H21" s="6">
        <v>3</v>
      </c>
      <c r="I21" s="5">
        <v>2</v>
      </c>
      <c r="J21" s="5">
        <v>13</v>
      </c>
      <c r="K21" s="4">
        <v>14</v>
      </c>
      <c r="L21" s="5">
        <v>12</v>
      </c>
      <c r="M21" s="4">
        <v>154</v>
      </c>
      <c r="N21" s="5">
        <v>13</v>
      </c>
      <c r="O21" s="4">
        <v>2</v>
      </c>
      <c r="P21" s="5">
        <v>14</v>
      </c>
      <c r="Q21" s="31">
        <f t="shared" si="0"/>
        <v>62</v>
      </c>
    </row>
    <row r="22" spans="1:17" ht="15">
      <c r="A22" s="67">
        <v>5</v>
      </c>
      <c r="B22" s="101" t="s">
        <v>361</v>
      </c>
      <c r="C22" s="2" t="s">
        <v>306</v>
      </c>
      <c r="D22" s="2">
        <v>13</v>
      </c>
      <c r="E22" s="94">
        <v>0.0042824074074074075</v>
      </c>
      <c r="F22" s="6">
        <v>2</v>
      </c>
      <c r="G22" s="58">
        <v>10</v>
      </c>
      <c r="H22" s="6">
        <v>10</v>
      </c>
      <c r="I22" s="5">
        <v>2</v>
      </c>
      <c r="J22" s="5">
        <v>13</v>
      </c>
      <c r="K22" s="4">
        <v>14</v>
      </c>
      <c r="L22" s="5">
        <v>12</v>
      </c>
      <c r="M22" s="4">
        <v>162</v>
      </c>
      <c r="N22" s="5">
        <v>16</v>
      </c>
      <c r="O22" s="4">
        <v>1</v>
      </c>
      <c r="P22" s="5">
        <v>10</v>
      </c>
      <c r="Q22" s="31">
        <f t="shared" si="0"/>
        <v>63</v>
      </c>
    </row>
    <row r="23" spans="1:17" ht="15">
      <c r="A23" s="67">
        <v>6</v>
      </c>
      <c r="B23" s="101" t="s">
        <v>362</v>
      </c>
      <c r="C23" s="2" t="s">
        <v>306</v>
      </c>
      <c r="D23" s="2">
        <v>13</v>
      </c>
      <c r="E23" s="94">
        <v>0.003761574074074074</v>
      </c>
      <c r="F23" s="6">
        <v>7</v>
      </c>
      <c r="G23" s="58">
        <v>9.4</v>
      </c>
      <c r="H23" s="6">
        <v>3</v>
      </c>
      <c r="I23" s="5">
        <v>2</v>
      </c>
      <c r="J23" s="5">
        <v>13</v>
      </c>
      <c r="K23" s="4">
        <v>14</v>
      </c>
      <c r="L23" s="5">
        <v>12</v>
      </c>
      <c r="M23" s="4">
        <v>154</v>
      </c>
      <c r="N23" s="5">
        <v>13</v>
      </c>
      <c r="O23" s="4">
        <v>2</v>
      </c>
      <c r="P23" s="5">
        <v>14</v>
      </c>
      <c r="Q23" s="31">
        <f t="shared" si="0"/>
        <v>62</v>
      </c>
    </row>
    <row r="24" spans="1:17" ht="15">
      <c r="A24" s="67">
        <v>7</v>
      </c>
      <c r="B24" s="99" t="s">
        <v>363</v>
      </c>
      <c r="C24" s="2" t="s">
        <v>306</v>
      </c>
      <c r="D24" s="2">
        <v>13</v>
      </c>
      <c r="E24" s="94">
        <v>0.0031249999999999997</v>
      </c>
      <c r="F24" s="6">
        <v>60</v>
      </c>
      <c r="G24" s="58">
        <v>5.3</v>
      </c>
      <c r="H24" s="4">
        <v>40</v>
      </c>
      <c r="I24" s="5">
        <v>10</v>
      </c>
      <c r="J24" s="5">
        <v>45</v>
      </c>
      <c r="K24" s="4">
        <v>30</v>
      </c>
      <c r="L24" s="5">
        <v>44</v>
      </c>
      <c r="M24" s="6">
        <v>213</v>
      </c>
      <c r="N24" s="7">
        <v>48</v>
      </c>
      <c r="O24" s="6">
        <v>9</v>
      </c>
      <c r="P24" s="7">
        <v>29</v>
      </c>
      <c r="Q24" s="31">
        <f t="shared" si="0"/>
        <v>266</v>
      </c>
    </row>
    <row r="25" spans="1:17" ht="15">
      <c r="A25" s="67">
        <v>8</v>
      </c>
      <c r="B25" s="102" t="s">
        <v>364</v>
      </c>
      <c r="C25" s="2" t="s">
        <v>306</v>
      </c>
      <c r="D25" s="2">
        <v>13</v>
      </c>
      <c r="E25" s="94">
        <v>0.003761574074074074</v>
      </c>
      <c r="F25" s="6">
        <v>7</v>
      </c>
      <c r="G25" s="58">
        <v>9.4</v>
      </c>
      <c r="H25" s="6">
        <v>3</v>
      </c>
      <c r="I25" s="5">
        <v>2</v>
      </c>
      <c r="J25" s="5">
        <v>13</v>
      </c>
      <c r="K25" s="4">
        <v>14</v>
      </c>
      <c r="L25" s="5">
        <v>12</v>
      </c>
      <c r="M25" s="4">
        <v>154</v>
      </c>
      <c r="N25" s="5">
        <v>13</v>
      </c>
      <c r="O25" s="4">
        <v>2</v>
      </c>
      <c r="P25" s="5">
        <v>14</v>
      </c>
      <c r="Q25" s="31">
        <f t="shared" si="0"/>
        <v>62</v>
      </c>
    </row>
    <row r="26" spans="1:17" ht="15">
      <c r="A26" s="67">
        <v>9</v>
      </c>
      <c r="B26" s="103" t="s">
        <v>365</v>
      </c>
      <c r="C26" s="2" t="s">
        <v>306</v>
      </c>
      <c r="D26" s="2">
        <v>13</v>
      </c>
      <c r="E26" s="94">
        <v>0.0031249999999999997</v>
      </c>
      <c r="F26" s="6">
        <v>60</v>
      </c>
      <c r="G26" s="58">
        <v>5.3</v>
      </c>
      <c r="H26" s="4">
        <v>40</v>
      </c>
      <c r="I26" s="5">
        <v>10</v>
      </c>
      <c r="J26" s="5">
        <v>45</v>
      </c>
      <c r="K26" s="4">
        <v>30</v>
      </c>
      <c r="L26" s="5">
        <v>44</v>
      </c>
      <c r="M26" s="6">
        <v>213</v>
      </c>
      <c r="N26" s="7">
        <v>48</v>
      </c>
      <c r="O26" s="6">
        <v>9</v>
      </c>
      <c r="P26" s="7">
        <v>29</v>
      </c>
      <c r="Q26" s="31">
        <f t="shared" si="0"/>
        <v>266</v>
      </c>
    </row>
    <row r="27" spans="1:17" ht="15">
      <c r="A27" s="67">
        <v>10</v>
      </c>
      <c r="B27" s="99" t="s">
        <v>366</v>
      </c>
      <c r="C27" s="2" t="s">
        <v>306</v>
      </c>
      <c r="D27" s="2">
        <v>13</v>
      </c>
      <c r="E27" s="94">
        <v>0.003761574074074074</v>
      </c>
      <c r="F27" s="6">
        <v>7</v>
      </c>
      <c r="G27" s="58">
        <v>9.4</v>
      </c>
      <c r="H27" s="6">
        <v>3</v>
      </c>
      <c r="I27" s="5">
        <v>2</v>
      </c>
      <c r="J27" s="5">
        <v>13</v>
      </c>
      <c r="K27" s="4">
        <v>14</v>
      </c>
      <c r="L27" s="5">
        <v>12</v>
      </c>
      <c r="M27" s="4">
        <v>154</v>
      </c>
      <c r="N27" s="5">
        <v>13</v>
      </c>
      <c r="O27" s="4">
        <v>2</v>
      </c>
      <c r="P27" s="5">
        <v>14</v>
      </c>
      <c r="Q27" s="31">
        <f t="shared" si="0"/>
        <v>62</v>
      </c>
    </row>
    <row r="28" spans="1:17" ht="15">
      <c r="A28" s="67">
        <v>11</v>
      </c>
      <c r="B28" s="99" t="s">
        <v>367</v>
      </c>
      <c r="C28" s="2" t="s">
        <v>306</v>
      </c>
      <c r="D28" s="2">
        <v>13</v>
      </c>
      <c r="E28" s="41">
        <v>0.0034375</v>
      </c>
      <c r="F28" s="6">
        <v>21</v>
      </c>
      <c r="G28" s="58">
        <v>5.15</v>
      </c>
      <c r="H28" s="6">
        <v>48</v>
      </c>
      <c r="I28" s="7">
        <v>6</v>
      </c>
      <c r="J28" s="7">
        <v>29</v>
      </c>
      <c r="K28" s="6">
        <v>29</v>
      </c>
      <c r="L28" s="7">
        <v>42</v>
      </c>
      <c r="M28" s="6">
        <v>153</v>
      </c>
      <c r="N28" s="7">
        <v>13</v>
      </c>
      <c r="O28" s="6">
        <v>-2</v>
      </c>
      <c r="P28" s="7">
        <v>6</v>
      </c>
      <c r="Q28" s="31">
        <f t="shared" si="0"/>
        <v>159</v>
      </c>
    </row>
    <row r="29" spans="1:17" ht="15">
      <c r="A29" s="67">
        <v>12</v>
      </c>
      <c r="B29" s="102" t="s">
        <v>368</v>
      </c>
      <c r="C29" s="2" t="s">
        <v>306</v>
      </c>
      <c r="D29" s="2">
        <v>13</v>
      </c>
      <c r="E29" s="41">
        <v>0.0038773148148148143</v>
      </c>
      <c r="F29" s="6">
        <v>9</v>
      </c>
      <c r="G29" s="58">
        <v>5.95</v>
      </c>
      <c r="H29" s="6">
        <v>14</v>
      </c>
      <c r="I29" s="7">
        <v>0</v>
      </c>
      <c r="J29" s="7">
        <v>9</v>
      </c>
      <c r="K29" s="6">
        <v>23</v>
      </c>
      <c r="L29" s="7">
        <v>30</v>
      </c>
      <c r="M29" s="6">
        <v>131</v>
      </c>
      <c r="N29" s="7">
        <v>5</v>
      </c>
      <c r="O29" s="6">
        <v>-8</v>
      </c>
      <c r="P29" s="7">
        <v>0</v>
      </c>
      <c r="Q29" s="31">
        <f t="shared" si="0"/>
        <v>67</v>
      </c>
    </row>
    <row r="30" spans="1:17" ht="15">
      <c r="A30" s="67">
        <v>13</v>
      </c>
      <c r="B30" s="101" t="s">
        <v>369</v>
      </c>
      <c r="C30" s="2" t="s">
        <v>307</v>
      </c>
      <c r="D30" s="2">
        <v>13</v>
      </c>
      <c r="E30" s="41">
        <v>0.0031249999999999997</v>
      </c>
      <c r="F30" s="6">
        <v>26</v>
      </c>
      <c r="G30" s="58">
        <v>5.6</v>
      </c>
      <c r="H30" s="6">
        <v>26</v>
      </c>
      <c r="I30" s="7">
        <v>12</v>
      </c>
      <c r="J30" s="7">
        <v>26</v>
      </c>
      <c r="K30" s="6">
        <v>28</v>
      </c>
      <c r="L30" s="7">
        <v>50</v>
      </c>
      <c r="M30" s="6">
        <v>170</v>
      </c>
      <c r="N30" s="7">
        <v>30</v>
      </c>
      <c r="O30" s="6">
        <v>4</v>
      </c>
      <c r="P30" s="7">
        <v>9</v>
      </c>
      <c r="Q30" s="31">
        <f t="shared" si="0"/>
        <v>167</v>
      </c>
    </row>
    <row r="31" spans="1:17" ht="15">
      <c r="A31" s="68">
        <v>14</v>
      </c>
      <c r="B31" s="101" t="s">
        <v>370</v>
      </c>
      <c r="C31" s="2" t="s">
        <v>307</v>
      </c>
      <c r="D31" s="2">
        <v>13</v>
      </c>
      <c r="E31" s="94">
        <v>0.003645833333333333</v>
      </c>
      <c r="F31" s="6">
        <v>18</v>
      </c>
      <c r="G31" s="58">
        <v>10.15</v>
      </c>
      <c r="H31" s="6">
        <v>2</v>
      </c>
      <c r="I31" s="7">
        <v>31</v>
      </c>
      <c r="J31" s="7">
        <v>56</v>
      </c>
      <c r="K31" s="6">
        <v>26</v>
      </c>
      <c r="L31" s="7">
        <v>41</v>
      </c>
      <c r="M31" s="6">
        <v>172</v>
      </c>
      <c r="N31" s="7">
        <v>31</v>
      </c>
      <c r="O31" s="6">
        <v>10</v>
      </c>
      <c r="P31" s="7">
        <v>23</v>
      </c>
      <c r="Q31" s="31">
        <f t="shared" si="0"/>
        <v>171</v>
      </c>
    </row>
    <row r="32" spans="1:17" ht="15">
      <c r="A32" s="68">
        <v>15</v>
      </c>
      <c r="B32" s="100" t="s">
        <v>371</v>
      </c>
      <c r="C32" s="2" t="s">
        <v>307</v>
      </c>
      <c r="D32" s="2">
        <v>13</v>
      </c>
      <c r="E32" s="94">
        <v>0.003761574074074074</v>
      </c>
      <c r="F32" s="6">
        <v>15</v>
      </c>
      <c r="G32" s="58">
        <v>9.1</v>
      </c>
      <c r="H32" s="6">
        <v>16</v>
      </c>
      <c r="I32" s="7">
        <v>5</v>
      </c>
      <c r="J32" s="7">
        <v>4</v>
      </c>
      <c r="K32" s="6">
        <v>17</v>
      </c>
      <c r="L32" s="7">
        <v>15</v>
      </c>
      <c r="M32" s="6">
        <v>157</v>
      </c>
      <c r="N32" s="7">
        <v>17</v>
      </c>
      <c r="O32" s="6">
        <v>3</v>
      </c>
      <c r="P32" s="7">
        <v>10</v>
      </c>
      <c r="Q32" s="31">
        <f t="shared" si="0"/>
        <v>77</v>
      </c>
    </row>
    <row r="33" spans="1:17" ht="15">
      <c r="A33" s="68">
        <v>16</v>
      </c>
      <c r="B33" s="100" t="s">
        <v>372</v>
      </c>
      <c r="C33" s="2" t="s">
        <v>307</v>
      </c>
      <c r="D33" s="2">
        <v>13</v>
      </c>
      <c r="E33" s="94">
        <v>0.003935185185185186</v>
      </c>
      <c r="F33" s="6">
        <v>11</v>
      </c>
      <c r="G33" s="58">
        <v>9.9</v>
      </c>
      <c r="H33" s="6">
        <v>3</v>
      </c>
      <c r="I33" s="7">
        <v>12</v>
      </c>
      <c r="J33" s="7">
        <v>13</v>
      </c>
      <c r="K33" s="6">
        <v>26</v>
      </c>
      <c r="L33" s="7">
        <v>41</v>
      </c>
      <c r="M33" s="6">
        <v>174</v>
      </c>
      <c r="N33" s="7">
        <v>32</v>
      </c>
      <c r="O33" s="6">
        <v>3</v>
      </c>
      <c r="P33" s="7">
        <v>2</v>
      </c>
      <c r="Q33" s="31">
        <f t="shared" si="0"/>
        <v>102</v>
      </c>
    </row>
    <row r="34" spans="1:17" ht="15">
      <c r="A34" s="68">
        <v>17</v>
      </c>
      <c r="B34" s="100" t="s">
        <v>373</v>
      </c>
      <c r="C34" s="2" t="s">
        <v>307</v>
      </c>
      <c r="D34" s="2">
        <v>13</v>
      </c>
      <c r="E34" s="94">
        <v>0.003993055555555556</v>
      </c>
      <c r="F34" s="6">
        <v>14</v>
      </c>
      <c r="G34" s="58">
        <v>9.05</v>
      </c>
      <c r="H34" s="6">
        <v>8</v>
      </c>
      <c r="I34" s="7">
        <v>18</v>
      </c>
      <c r="J34" s="7">
        <v>30</v>
      </c>
      <c r="K34" s="6">
        <v>24</v>
      </c>
      <c r="L34" s="7">
        <v>37</v>
      </c>
      <c r="M34" s="6">
        <v>163</v>
      </c>
      <c r="N34" s="7">
        <v>26</v>
      </c>
      <c r="O34" s="6">
        <v>8</v>
      </c>
      <c r="P34" s="7">
        <v>17</v>
      </c>
      <c r="Q34" s="31">
        <f t="shared" si="0"/>
        <v>132</v>
      </c>
    </row>
    <row r="35" spans="1:17" ht="15">
      <c r="A35" s="68">
        <v>18</v>
      </c>
      <c r="B35" s="100" t="s">
        <v>374</v>
      </c>
      <c r="C35" s="2" t="s">
        <v>307</v>
      </c>
      <c r="D35" s="2">
        <v>13</v>
      </c>
      <c r="E35" s="94">
        <v>0.004340277777777778</v>
      </c>
      <c r="F35" s="6">
        <v>18</v>
      </c>
      <c r="G35" s="58">
        <v>9.45</v>
      </c>
      <c r="H35" s="6">
        <v>9</v>
      </c>
      <c r="I35" s="7">
        <v>22</v>
      </c>
      <c r="J35" s="7">
        <v>38</v>
      </c>
      <c r="K35" s="6">
        <v>28</v>
      </c>
      <c r="L35" s="7">
        <v>47</v>
      </c>
      <c r="M35" s="6">
        <v>168</v>
      </c>
      <c r="N35" s="7">
        <v>29</v>
      </c>
      <c r="O35" s="6">
        <v>9</v>
      </c>
      <c r="P35" s="7">
        <v>20</v>
      </c>
      <c r="Q35" s="31">
        <f t="shared" si="0"/>
        <v>161</v>
      </c>
    </row>
    <row r="36" spans="1:17" ht="15">
      <c r="A36" s="68">
        <v>19</v>
      </c>
      <c r="B36" s="101" t="s">
        <v>375</v>
      </c>
      <c r="C36" s="2" t="s">
        <v>307</v>
      </c>
      <c r="D36" s="2">
        <v>13</v>
      </c>
      <c r="E36" s="94">
        <v>0.003587962962962963</v>
      </c>
      <c r="F36" s="6">
        <v>23</v>
      </c>
      <c r="G36" s="58">
        <v>10.1</v>
      </c>
      <c r="H36" s="6">
        <v>2</v>
      </c>
      <c r="I36" s="7">
        <v>16</v>
      </c>
      <c r="J36" s="7">
        <v>26</v>
      </c>
      <c r="K36" s="6">
        <v>28</v>
      </c>
      <c r="L36" s="7">
        <v>50</v>
      </c>
      <c r="M36" s="6">
        <v>170</v>
      </c>
      <c r="N36" s="7">
        <v>30</v>
      </c>
      <c r="O36" s="6">
        <v>4</v>
      </c>
      <c r="P36" s="7">
        <v>9</v>
      </c>
      <c r="Q36" s="31">
        <f t="shared" si="0"/>
        <v>140</v>
      </c>
    </row>
    <row r="37" spans="1:17" ht="15">
      <c r="A37" s="68">
        <v>20</v>
      </c>
      <c r="B37" s="101" t="s">
        <v>376</v>
      </c>
      <c r="C37" s="2" t="s">
        <v>307</v>
      </c>
      <c r="D37" s="2">
        <v>13</v>
      </c>
      <c r="E37" s="41">
        <v>0.0031249999999999997</v>
      </c>
      <c r="F37" s="6">
        <v>26</v>
      </c>
      <c r="G37" s="58">
        <v>5.6</v>
      </c>
      <c r="H37" s="6">
        <v>26</v>
      </c>
      <c r="I37" s="7">
        <v>12</v>
      </c>
      <c r="J37" s="7">
        <v>26</v>
      </c>
      <c r="K37" s="6">
        <v>28</v>
      </c>
      <c r="L37" s="7">
        <v>50</v>
      </c>
      <c r="M37" s="6">
        <v>170</v>
      </c>
      <c r="N37" s="7">
        <v>30</v>
      </c>
      <c r="O37" s="6">
        <v>4</v>
      </c>
      <c r="P37" s="7">
        <v>9</v>
      </c>
      <c r="Q37" s="31">
        <f t="shared" si="0"/>
        <v>167</v>
      </c>
    </row>
    <row r="38" spans="1:17" ht="15">
      <c r="A38" s="68">
        <v>21</v>
      </c>
      <c r="B38" s="105" t="s">
        <v>377</v>
      </c>
      <c r="C38" s="2" t="s">
        <v>307</v>
      </c>
      <c r="D38" s="2">
        <v>13</v>
      </c>
      <c r="E38" s="94">
        <v>0.003645833333333333</v>
      </c>
      <c r="F38" s="6">
        <v>18</v>
      </c>
      <c r="G38" s="58">
        <v>10.15</v>
      </c>
      <c r="H38" s="6">
        <v>2</v>
      </c>
      <c r="I38" s="7">
        <v>31</v>
      </c>
      <c r="J38" s="7">
        <v>56</v>
      </c>
      <c r="K38" s="6">
        <v>26</v>
      </c>
      <c r="L38" s="7">
        <v>41</v>
      </c>
      <c r="M38" s="6">
        <v>172</v>
      </c>
      <c r="N38" s="7">
        <v>31</v>
      </c>
      <c r="O38" s="6">
        <v>10</v>
      </c>
      <c r="P38" s="7">
        <v>23</v>
      </c>
      <c r="Q38" s="31">
        <f t="shared" si="0"/>
        <v>171</v>
      </c>
    </row>
    <row r="39" spans="1:17" ht="15">
      <c r="A39" s="68">
        <v>22</v>
      </c>
      <c r="B39" s="103" t="s">
        <v>378</v>
      </c>
      <c r="C39" s="2" t="s">
        <v>307</v>
      </c>
      <c r="D39" s="2">
        <v>13</v>
      </c>
      <c r="E39" s="94">
        <v>0.003761574074074074</v>
      </c>
      <c r="F39" s="6">
        <v>15</v>
      </c>
      <c r="G39" s="58">
        <v>9.1</v>
      </c>
      <c r="H39" s="6">
        <v>16</v>
      </c>
      <c r="I39" s="7">
        <v>5</v>
      </c>
      <c r="J39" s="7">
        <v>4</v>
      </c>
      <c r="K39" s="6">
        <v>17</v>
      </c>
      <c r="L39" s="7">
        <v>15</v>
      </c>
      <c r="M39" s="6">
        <v>157</v>
      </c>
      <c r="N39" s="7">
        <v>17</v>
      </c>
      <c r="O39" s="6">
        <v>3</v>
      </c>
      <c r="P39" s="7">
        <v>10</v>
      </c>
      <c r="Q39" s="31">
        <f t="shared" si="0"/>
        <v>77</v>
      </c>
    </row>
    <row r="40" spans="1:17" ht="15">
      <c r="A40" s="68">
        <v>23</v>
      </c>
      <c r="B40" s="102" t="s">
        <v>379</v>
      </c>
      <c r="C40" s="2" t="s">
        <v>307</v>
      </c>
      <c r="D40" s="2">
        <v>13</v>
      </c>
      <c r="E40" s="94">
        <v>0.003935185185185186</v>
      </c>
      <c r="F40" s="6">
        <v>11</v>
      </c>
      <c r="G40" s="58">
        <v>9.9</v>
      </c>
      <c r="H40" s="6">
        <v>3</v>
      </c>
      <c r="I40" s="7">
        <v>12</v>
      </c>
      <c r="J40" s="7">
        <v>13</v>
      </c>
      <c r="K40" s="6">
        <v>26</v>
      </c>
      <c r="L40" s="7">
        <v>41</v>
      </c>
      <c r="M40" s="6">
        <v>174</v>
      </c>
      <c r="N40" s="7">
        <v>32</v>
      </c>
      <c r="O40" s="6">
        <v>3</v>
      </c>
      <c r="P40" s="7">
        <v>2</v>
      </c>
      <c r="Q40" s="31">
        <f t="shared" si="0"/>
        <v>102</v>
      </c>
    </row>
    <row r="41" spans="1:17" ht="15">
      <c r="A41" s="68">
        <v>24</v>
      </c>
      <c r="B41" s="102" t="s">
        <v>380</v>
      </c>
      <c r="C41" s="2" t="s">
        <v>307</v>
      </c>
      <c r="D41" s="2">
        <v>13</v>
      </c>
      <c r="E41" s="94">
        <v>0.003993055555555556</v>
      </c>
      <c r="F41" s="6">
        <v>14</v>
      </c>
      <c r="G41" s="58">
        <v>9.05</v>
      </c>
      <c r="H41" s="6">
        <v>8</v>
      </c>
      <c r="I41" s="7">
        <v>18</v>
      </c>
      <c r="J41" s="7">
        <v>30</v>
      </c>
      <c r="K41" s="6">
        <v>24</v>
      </c>
      <c r="L41" s="7">
        <v>37</v>
      </c>
      <c r="M41" s="6">
        <v>163</v>
      </c>
      <c r="N41" s="7">
        <v>26</v>
      </c>
      <c r="O41" s="6">
        <v>8</v>
      </c>
      <c r="P41" s="7">
        <v>17</v>
      </c>
      <c r="Q41" s="31">
        <f t="shared" si="0"/>
        <v>132</v>
      </c>
    </row>
    <row r="42" spans="1:17" ht="15">
      <c r="A42" s="68">
        <v>25</v>
      </c>
      <c r="B42" s="103" t="s">
        <v>381</v>
      </c>
      <c r="C42" s="2" t="s">
        <v>307</v>
      </c>
      <c r="D42" s="2">
        <v>13</v>
      </c>
      <c r="E42" s="94">
        <v>0.004340277777777778</v>
      </c>
      <c r="F42" s="6">
        <v>18</v>
      </c>
      <c r="G42" s="58">
        <v>9.45</v>
      </c>
      <c r="H42" s="6">
        <v>9</v>
      </c>
      <c r="I42" s="7">
        <v>22</v>
      </c>
      <c r="J42" s="7">
        <v>38</v>
      </c>
      <c r="K42" s="6">
        <v>28</v>
      </c>
      <c r="L42" s="7">
        <v>47</v>
      </c>
      <c r="M42" s="6">
        <v>168</v>
      </c>
      <c r="N42" s="7">
        <v>29</v>
      </c>
      <c r="O42" s="6">
        <v>9</v>
      </c>
      <c r="P42" s="7">
        <v>20</v>
      </c>
      <c r="Q42" s="31">
        <f t="shared" si="0"/>
        <v>161</v>
      </c>
    </row>
    <row r="43" spans="1:17" ht="15">
      <c r="A43" s="68">
        <v>26</v>
      </c>
      <c r="B43" s="103" t="s">
        <v>382</v>
      </c>
      <c r="C43" s="2" t="s">
        <v>307</v>
      </c>
      <c r="D43" s="2">
        <v>13</v>
      </c>
      <c r="E43" s="94">
        <v>0.003587962962962963</v>
      </c>
      <c r="F43" s="6">
        <v>23</v>
      </c>
      <c r="G43" s="58">
        <v>10.1</v>
      </c>
      <c r="H43" s="6">
        <v>2</v>
      </c>
      <c r="I43" s="7">
        <v>16</v>
      </c>
      <c r="J43" s="7">
        <v>26</v>
      </c>
      <c r="K43" s="6">
        <v>28</v>
      </c>
      <c r="L43" s="7">
        <v>50</v>
      </c>
      <c r="M43" s="6">
        <v>170</v>
      </c>
      <c r="N43" s="7">
        <v>30</v>
      </c>
      <c r="O43" s="6">
        <v>4</v>
      </c>
      <c r="P43" s="7">
        <v>9</v>
      </c>
      <c r="Q43" s="31">
        <f t="shared" si="0"/>
        <v>140</v>
      </c>
    </row>
    <row r="44" spans="1:17" ht="15">
      <c r="A44" s="71"/>
      <c r="B44" s="13"/>
      <c r="C44" s="46"/>
      <c r="D44" s="9"/>
      <c r="E44" s="94"/>
      <c r="F44" s="6"/>
      <c r="G44" s="58"/>
      <c r="H44" s="6"/>
      <c r="I44" s="7"/>
      <c r="J44" s="7"/>
      <c r="K44" s="6"/>
      <c r="L44" s="7"/>
      <c r="M44" s="6"/>
      <c r="N44" s="7"/>
      <c r="O44" s="6"/>
      <c r="P44" s="7"/>
      <c r="Q44" s="31">
        <f t="shared" si="0"/>
        <v>0</v>
      </c>
    </row>
    <row r="45" spans="1:17" ht="15.75" customHeight="1">
      <c r="A45" s="68"/>
      <c r="B45" s="12"/>
      <c r="C45" s="45"/>
      <c r="D45" s="10"/>
      <c r="E45" s="94"/>
      <c r="F45" s="6"/>
      <c r="G45" s="58"/>
      <c r="H45" s="6"/>
      <c r="I45" s="7"/>
      <c r="J45" s="7"/>
      <c r="K45" s="6"/>
      <c r="L45" s="7"/>
      <c r="M45" s="6"/>
      <c r="N45" s="7"/>
      <c r="O45" s="6"/>
      <c r="P45" s="7"/>
      <c r="Q45" s="31">
        <f t="shared" si="0"/>
        <v>0</v>
      </c>
    </row>
    <row r="46" spans="1:17" ht="15">
      <c r="A46" s="68"/>
      <c r="B46" s="12"/>
      <c r="C46" s="45"/>
      <c r="D46" s="10"/>
      <c r="E46" s="94"/>
      <c r="F46" s="6"/>
      <c r="G46" s="58"/>
      <c r="H46" s="6"/>
      <c r="I46" s="7"/>
      <c r="J46" s="7"/>
      <c r="K46" s="6"/>
      <c r="L46" s="7"/>
      <c r="M46" s="6"/>
      <c r="N46" s="7"/>
      <c r="O46" s="6"/>
      <c r="P46" s="7"/>
      <c r="Q46" s="31">
        <f t="shared" si="0"/>
        <v>0</v>
      </c>
    </row>
    <row r="47" spans="1:17" ht="15">
      <c r="A47" s="68"/>
      <c r="B47" s="12"/>
      <c r="C47" s="46"/>
      <c r="D47" s="10"/>
      <c r="E47" s="94"/>
      <c r="F47" s="6"/>
      <c r="G47" s="58"/>
      <c r="H47" s="6"/>
      <c r="I47" s="7"/>
      <c r="J47" s="7"/>
      <c r="K47" s="6"/>
      <c r="L47" s="7"/>
      <c r="M47" s="6"/>
      <c r="N47" s="7"/>
      <c r="O47" s="6"/>
      <c r="P47" s="7"/>
      <c r="Q47" s="31">
        <f t="shared" si="0"/>
        <v>0</v>
      </c>
    </row>
    <row r="48" spans="1:17" ht="15">
      <c r="A48" s="32"/>
      <c r="B48" s="21" t="s">
        <v>33</v>
      </c>
      <c r="C48" s="69"/>
      <c r="D48" s="70"/>
      <c r="E48" s="95">
        <f>SUM(E18:E47)</f>
        <v>0.09527777777777778</v>
      </c>
      <c r="F48" s="17">
        <f aca="true" t="shared" si="1" ref="F48:P48">SUM(F18:F47)</f>
        <v>507</v>
      </c>
      <c r="G48" s="59">
        <f t="shared" si="1"/>
        <v>216.64999999999998</v>
      </c>
      <c r="H48" s="17">
        <f>SUM(H18:H47)</f>
        <v>357</v>
      </c>
      <c r="I48" s="18">
        <f t="shared" si="1"/>
        <v>289</v>
      </c>
      <c r="J48" s="18">
        <f t="shared" si="1"/>
        <v>679</v>
      </c>
      <c r="K48" s="17">
        <f t="shared" si="1"/>
        <v>632</v>
      </c>
      <c r="L48" s="18">
        <f t="shared" si="1"/>
        <v>925</v>
      </c>
      <c r="M48" s="17">
        <f t="shared" si="1"/>
        <v>4463</v>
      </c>
      <c r="N48" s="18">
        <f t="shared" si="1"/>
        <v>701</v>
      </c>
      <c r="O48" s="17">
        <f t="shared" si="1"/>
        <v>110</v>
      </c>
      <c r="P48" s="18">
        <f t="shared" si="1"/>
        <v>353</v>
      </c>
      <c r="Q48" s="31">
        <f t="shared" si="0"/>
        <v>3522</v>
      </c>
    </row>
    <row r="49" spans="1:17" ht="15.75" customHeight="1">
      <c r="A49" s="159" t="s">
        <v>22</v>
      </c>
      <c r="B49" s="160"/>
      <c r="C49" s="18"/>
      <c r="D49" s="18"/>
      <c r="E49" s="47">
        <f>SUM(E18:E47)/F13</f>
        <v>0.0036645299145299146</v>
      </c>
      <c r="F49" s="19">
        <f>SUM(F18:F47)/$F13</f>
        <v>19.5</v>
      </c>
      <c r="G49" s="60">
        <f>SUM(G18:G47)/$F13</f>
        <v>8.332692307692307</v>
      </c>
      <c r="H49" s="19">
        <f>SUM(H18:H47)/$F13</f>
        <v>13.73076923076923</v>
      </c>
      <c r="I49" s="19">
        <f aca="true" t="shared" si="2" ref="I49:P49">SUM(I18:I47)/$F13</f>
        <v>11.115384615384615</v>
      </c>
      <c r="J49" s="19">
        <f t="shared" si="2"/>
        <v>26.115384615384617</v>
      </c>
      <c r="K49" s="19">
        <f t="shared" si="2"/>
        <v>24.307692307692307</v>
      </c>
      <c r="L49" s="19">
        <f t="shared" si="2"/>
        <v>35.57692307692308</v>
      </c>
      <c r="M49" s="19">
        <f t="shared" si="2"/>
        <v>171.65384615384616</v>
      </c>
      <c r="N49" s="19">
        <f t="shared" si="2"/>
        <v>26.96153846153846</v>
      </c>
      <c r="O49" s="19">
        <f t="shared" si="2"/>
        <v>4.230769230769231</v>
      </c>
      <c r="P49" s="19">
        <f t="shared" si="2"/>
        <v>13.576923076923077</v>
      </c>
      <c r="Q49" s="19">
        <f>SUM(Q18:Q47)/$F13/6</f>
        <v>22.576923076923077</v>
      </c>
    </row>
    <row r="50" spans="1:19" ht="15">
      <c r="A50" s="20"/>
      <c r="B50" s="20" t="s">
        <v>14</v>
      </c>
      <c r="C50" s="20"/>
      <c r="D50" s="20"/>
      <c r="E50" s="27" t="s">
        <v>25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15">
      <c r="A51" s="20"/>
      <c r="B51" s="27" t="s">
        <v>15</v>
      </c>
      <c r="C51" s="20"/>
      <c r="D51" s="20"/>
      <c r="F51" s="20"/>
      <c r="G51" s="20"/>
      <c r="H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4" ht="15">
      <c r="B54" s="73"/>
    </row>
    <row r="56" ht="15">
      <c r="A56" s="20"/>
    </row>
  </sheetData>
  <sheetProtection selectLockedCells="1"/>
  <mergeCells count="23">
    <mergeCell ref="A1:S1"/>
    <mergeCell ref="A2:S2"/>
    <mergeCell ref="A3:S3"/>
    <mergeCell ref="J5:Q5"/>
    <mergeCell ref="D6:F6"/>
    <mergeCell ref="A12:F12"/>
    <mergeCell ref="D15:D17"/>
    <mergeCell ref="Q16:Q17"/>
    <mergeCell ref="M16:N16"/>
    <mergeCell ref="P8:R8"/>
    <mergeCell ref="P10:R10"/>
    <mergeCell ref="P12:R12"/>
    <mergeCell ref="J13:Q13"/>
    <mergeCell ref="A49:B49"/>
    <mergeCell ref="K16:L16"/>
    <mergeCell ref="O16:P16"/>
    <mergeCell ref="I16:J16"/>
    <mergeCell ref="C15:C17"/>
    <mergeCell ref="A15:A17"/>
    <mergeCell ref="B15:B17"/>
    <mergeCell ref="E16:F16"/>
    <mergeCell ref="G16:H16"/>
    <mergeCell ref="E15:Q15"/>
  </mergeCells>
  <conditionalFormatting sqref="K29">
    <cfRule type="cellIs" priority="20" dxfId="74" operator="equal" stopIfTrue="1">
      <formula>0</formula>
    </cfRule>
  </conditionalFormatting>
  <conditionalFormatting sqref="K23">
    <cfRule type="cellIs" priority="19" dxfId="74" operator="equal" stopIfTrue="1">
      <formula>0</formula>
    </cfRule>
  </conditionalFormatting>
  <conditionalFormatting sqref="K23">
    <cfRule type="cellIs" priority="18" dxfId="74" operator="equal" stopIfTrue="1">
      <formula>0</formula>
    </cfRule>
  </conditionalFormatting>
  <conditionalFormatting sqref="K23">
    <cfRule type="cellIs" priority="17" dxfId="74" operator="equal" stopIfTrue="1">
      <formula>0</formula>
    </cfRule>
  </conditionalFormatting>
  <conditionalFormatting sqref="K24">
    <cfRule type="cellIs" priority="16" dxfId="74" operator="equal" stopIfTrue="1">
      <formula>0</formula>
    </cfRule>
  </conditionalFormatting>
  <conditionalFormatting sqref="K25">
    <cfRule type="cellIs" priority="15" dxfId="74" operator="equal" stopIfTrue="1">
      <formula>0</formula>
    </cfRule>
  </conditionalFormatting>
  <conditionalFormatting sqref="K25">
    <cfRule type="cellIs" priority="14" dxfId="74" operator="equal" stopIfTrue="1">
      <formula>0</formula>
    </cfRule>
  </conditionalFormatting>
  <conditionalFormatting sqref="K25">
    <cfRule type="cellIs" priority="13" dxfId="74" operator="equal" stopIfTrue="1">
      <formula>0</formula>
    </cfRule>
  </conditionalFormatting>
  <conditionalFormatting sqref="K26">
    <cfRule type="cellIs" priority="12" dxfId="74" operator="equal" stopIfTrue="1">
      <formula>0</formula>
    </cfRule>
  </conditionalFormatting>
  <conditionalFormatting sqref="K27">
    <cfRule type="cellIs" priority="11" dxfId="74" operator="equal" stopIfTrue="1">
      <formula>0</formula>
    </cfRule>
  </conditionalFormatting>
  <conditionalFormatting sqref="K27">
    <cfRule type="cellIs" priority="10" dxfId="74" operator="equal" stopIfTrue="1">
      <formula>0</formula>
    </cfRule>
  </conditionalFormatting>
  <conditionalFormatting sqref="K27">
    <cfRule type="cellIs" priority="9" dxfId="74" operator="equal" stopIfTrue="1">
      <formula>0</formula>
    </cfRule>
  </conditionalFormatting>
  <conditionalFormatting sqref="K28">
    <cfRule type="cellIs" priority="8" dxfId="74" operator="equal" stopIfTrue="1">
      <formula>0</formula>
    </cfRule>
  </conditionalFormatting>
  <conditionalFormatting sqref="K34">
    <cfRule type="cellIs" priority="7" dxfId="74" operator="equal" stopIfTrue="1">
      <formula>0</formula>
    </cfRule>
  </conditionalFormatting>
  <conditionalFormatting sqref="K32">
    <cfRule type="cellIs" priority="6" dxfId="74" operator="equal" stopIfTrue="1">
      <formula>0</formula>
    </cfRule>
  </conditionalFormatting>
  <conditionalFormatting sqref="K34">
    <cfRule type="cellIs" priority="5" dxfId="74" operator="equal" stopIfTrue="1">
      <formula>0</formula>
    </cfRule>
  </conditionalFormatting>
  <conditionalFormatting sqref="K39">
    <cfRule type="cellIs" priority="4" dxfId="74" operator="equal" stopIfTrue="1">
      <formula>0</formula>
    </cfRule>
  </conditionalFormatting>
  <conditionalFormatting sqref="K41">
    <cfRule type="cellIs" priority="3" dxfId="74" operator="equal" stopIfTrue="1">
      <formula>0</formula>
    </cfRule>
  </conditionalFormatting>
  <conditionalFormatting sqref="K44">
    <cfRule type="cellIs" priority="2" dxfId="74" operator="equal" stopIfTrue="1">
      <formula>0</formula>
    </cfRule>
  </conditionalFormatting>
  <conditionalFormatting sqref="K44">
    <cfRule type="cellIs" priority="1" dxfId="74" operator="equal" stopIfTrue="1">
      <formula>0</formula>
    </cfRule>
  </conditionalFormatting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S56"/>
  <sheetViews>
    <sheetView view="pageBreakPreview" zoomScale="80" zoomScaleNormal="70" zoomScaleSheetLayoutView="80" zoomScalePageLayoutView="0" workbookViewId="0" topLeftCell="A1">
      <selection activeCell="R22" sqref="R22"/>
    </sheetView>
  </sheetViews>
  <sheetFormatPr defaultColWidth="9.140625" defaultRowHeight="15"/>
  <cols>
    <col min="1" max="1" width="3.421875" style="27" customWidth="1"/>
    <col min="2" max="2" width="25.421875" style="27" customWidth="1"/>
    <col min="3" max="3" width="5.7109375" style="27" customWidth="1"/>
    <col min="4" max="4" width="8.7109375" style="27" customWidth="1"/>
    <col min="5" max="5" width="13.140625" style="27" customWidth="1"/>
    <col min="6" max="8" width="8.8515625" style="27" customWidth="1"/>
    <col min="9" max="9" width="9.28125" style="27" customWidth="1"/>
    <col min="10" max="10" width="9.140625" style="27" customWidth="1"/>
    <col min="11" max="11" width="8.8515625" style="27" customWidth="1"/>
    <col min="12" max="12" width="9.8515625" style="27" customWidth="1"/>
    <col min="13" max="14" width="9.421875" style="27" customWidth="1"/>
    <col min="15" max="15" width="10.28125" style="27" customWidth="1"/>
    <col min="16" max="16" width="9.421875" style="27" customWidth="1"/>
    <col min="17" max="17" width="11.421875" style="27" customWidth="1"/>
    <col min="18" max="18" width="10.28125" style="27" bestFit="1" customWidth="1"/>
    <col min="19" max="19" width="9.28125" style="27" customWidth="1"/>
    <col min="20" max="16384" width="9.140625" style="27" customWidth="1"/>
  </cols>
  <sheetData>
    <row r="1" spans="1:19" ht="15.75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</row>
    <row r="2" spans="1:19" ht="15.75">
      <c r="A2" s="168" t="s">
        <v>53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</row>
    <row r="3" spans="1:19" ht="15.75">
      <c r="A3" s="168" t="s">
        <v>66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</row>
    <row r="4" spans="1:19" ht="15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.75">
      <c r="A5" s="26" t="s">
        <v>1</v>
      </c>
      <c r="B5" s="26"/>
      <c r="C5" s="26"/>
      <c r="D5" s="26"/>
      <c r="E5" s="26"/>
      <c r="F5" s="26"/>
      <c r="G5" s="26"/>
      <c r="H5" s="26"/>
      <c r="I5" s="25"/>
      <c r="J5" s="167" t="s">
        <v>2</v>
      </c>
      <c r="K5" s="167"/>
      <c r="L5" s="167"/>
      <c r="M5" s="167"/>
      <c r="N5" s="167"/>
      <c r="O5" s="167"/>
      <c r="P5" s="167"/>
      <c r="Q5" s="167"/>
      <c r="S5" s="25"/>
    </row>
    <row r="6" spans="1:19" ht="15.75">
      <c r="A6" s="28" t="s">
        <v>26</v>
      </c>
      <c r="B6" s="26"/>
      <c r="C6" s="26"/>
      <c r="D6" s="166" t="s">
        <v>69</v>
      </c>
      <c r="E6" s="170"/>
      <c r="F6" s="170"/>
      <c r="G6" s="29"/>
      <c r="H6" s="29"/>
      <c r="I6" s="25"/>
      <c r="J6" s="28" t="s">
        <v>27</v>
      </c>
      <c r="K6" s="26"/>
      <c r="L6" s="26"/>
      <c r="M6" s="26"/>
      <c r="N6" s="26"/>
      <c r="O6" s="26"/>
      <c r="P6" s="26"/>
      <c r="Q6" s="26"/>
      <c r="R6" s="24">
        <f>F13/F10</f>
        <v>1</v>
      </c>
      <c r="S6" s="29"/>
    </row>
    <row r="7" spans="1:19" ht="15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5.75">
      <c r="A8" s="28" t="s">
        <v>17</v>
      </c>
      <c r="B8" s="26"/>
      <c r="C8" s="26"/>
      <c r="D8" s="26"/>
      <c r="E8" s="26"/>
      <c r="F8" s="97" t="s">
        <v>383</v>
      </c>
      <c r="G8" s="29"/>
      <c r="H8" s="29"/>
      <c r="I8" s="25"/>
      <c r="J8" s="28" t="s">
        <v>16</v>
      </c>
      <c r="K8" s="26"/>
      <c r="L8" s="26"/>
      <c r="M8" s="26"/>
      <c r="N8" s="26"/>
      <c r="O8" s="26"/>
      <c r="P8" s="166" t="s">
        <v>71</v>
      </c>
      <c r="Q8" s="166"/>
      <c r="R8" s="166"/>
      <c r="S8" s="25"/>
    </row>
    <row r="9" spans="1:19" ht="15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5"/>
      <c r="Q9" s="55"/>
      <c r="R9" s="55"/>
      <c r="S9" s="25"/>
    </row>
    <row r="10" spans="1:19" ht="15.75">
      <c r="A10" s="26" t="s">
        <v>23</v>
      </c>
      <c r="B10" s="26"/>
      <c r="C10" s="26"/>
      <c r="D10" s="26"/>
      <c r="E10" s="26"/>
      <c r="F10" s="56">
        <v>21</v>
      </c>
      <c r="G10" s="29"/>
      <c r="H10" s="29"/>
      <c r="I10" s="25"/>
      <c r="J10" s="28" t="s">
        <v>29</v>
      </c>
      <c r="K10" s="26"/>
      <c r="L10" s="26"/>
      <c r="M10" s="26"/>
      <c r="N10" s="26"/>
      <c r="O10" s="26"/>
      <c r="P10" s="166" t="s">
        <v>405</v>
      </c>
      <c r="Q10" s="166"/>
      <c r="R10" s="166"/>
      <c r="S10" s="25"/>
    </row>
    <row r="11" spans="1:19" ht="15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55"/>
      <c r="Q11" s="55"/>
      <c r="R11" s="55"/>
      <c r="S11" s="25"/>
    </row>
    <row r="12" spans="1:19" ht="15.75">
      <c r="A12" s="167" t="s">
        <v>3</v>
      </c>
      <c r="B12" s="167"/>
      <c r="C12" s="167"/>
      <c r="D12" s="167"/>
      <c r="E12" s="167"/>
      <c r="F12" s="167"/>
      <c r="G12" s="55"/>
      <c r="H12" s="55"/>
      <c r="I12" s="25"/>
      <c r="J12" s="28" t="s">
        <v>28</v>
      </c>
      <c r="K12" s="26"/>
      <c r="L12" s="26"/>
      <c r="M12" s="26"/>
      <c r="N12" s="26"/>
      <c r="O12" s="26"/>
      <c r="P12" s="166" t="s">
        <v>309</v>
      </c>
      <c r="Q12" s="166"/>
      <c r="R12" s="166"/>
      <c r="S12" s="25"/>
    </row>
    <row r="13" spans="1:19" ht="15.75">
      <c r="A13" s="26" t="s">
        <v>24</v>
      </c>
      <c r="B13" s="26"/>
      <c r="C13" s="26"/>
      <c r="D13" s="26"/>
      <c r="E13" s="26"/>
      <c r="F13" s="66">
        <v>21</v>
      </c>
      <c r="G13" s="57"/>
      <c r="H13" s="57"/>
      <c r="I13" s="25"/>
      <c r="J13" s="169"/>
      <c r="K13" s="167"/>
      <c r="L13" s="167"/>
      <c r="M13" s="167"/>
      <c r="N13" s="167"/>
      <c r="O13" s="167"/>
      <c r="P13" s="167"/>
      <c r="Q13" s="167"/>
      <c r="R13" s="26"/>
      <c r="S13" s="25"/>
    </row>
    <row r="15" spans="1:17" ht="15" customHeight="1">
      <c r="A15" s="161" t="s">
        <v>4</v>
      </c>
      <c r="B15" s="161" t="s">
        <v>5</v>
      </c>
      <c r="C15" s="161" t="s">
        <v>50</v>
      </c>
      <c r="D15" s="161" t="s">
        <v>6</v>
      </c>
      <c r="E15" s="163" t="s">
        <v>7</v>
      </c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5"/>
    </row>
    <row r="16" spans="1:17" ht="39.75" customHeight="1">
      <c r="A16" s="161"/>
      <c r="B16" s="161"/>
      <c r="C16" s="161"/>
      <c r="D16" s="161"/>
      <c r="E16" s="161" t="s">
        <v>51</v>
      </c>
      <c r="F16" s="161"/>
      <c r="G16" s="161" t="s">
        <v>60</v>
      </c>
      <c r="H16" s="161"/>
      <c r="I16" s="161" t="s">
        <v>8</v>
      </c>
      <c r="J16" s="161"/>
      <c r="K16" s="161" t="s">
        <v>9</v>
      </c>
      <c r="L16" s="161"/>
      <c r="M16" s="161" t="s">
        <v>10</v>
      </c>
      <c r="N16" s="161"/>
      <c r="O16" s="161" t="s">
        <v>11</v>
      </c>
      <c r="P16" s="161"/>
      <c r="Q16" s="162" t="s">
        <v>32</v>
      </c>
    </row>
    <row r="17" spans="1:17" ht="15">
      <c r="A17" s="161"/>
      <c r="B17" s="161"/>
      <c r="C17" s="161"/>
      <c r="D17" s="161"/>
      <c r="E17" s="30" t="s">
        <v>12</v>
      </c>
      <c r="F17" s="30" t="s">
        <v>13</v>
      </c>
      <c r="G17" s="30" t="s">
        <v>12</v>
      </c>
      <c r="H17" s="30" t="s">
        <v>13</v>
      </c>
      <c r="I17" s="30" t="s">
        <v>12</v>
      </c>
      <c r="J17" s="30" t="s">
        <v>13</v>
      </c>
      <c r="K17" s="30" t="s">
        <v>12</v>
      </c>
      <c r="L17" s="30" t="s">
        <v>13</v>
      </c>
      <c r="M17" s="30" t="s">
        <v>12</v>
      </c>
      <c r="N17" s="30" t="s">
        <v>13</v>
      </c>
      <c r="O17" s="30" t="s">
        <v>12</v>
      </c>
      <c r="P17" s="30" t="s">
        <v>13</v>
      </c>
      <c r="Q17" s="161"/>
    </row>
    <row r="18" spans="1:17" ht="15">
      <c r="A18" s="67">
        <v>1</v>
      </c>
      <c r="B18" s="98" t="s">
        <v>384</v>
      </c>
      <c r="C18" s="2" t="s">
        <v>306</v>
      </c>
      <c r="D18" s="2">
        <v>13</v>
      </c>
      <c r="E18" s="41">
        <v>0.002893518518518519</v>
      </c>
      <c r="F18" s="6">
        <v>35</v>
      </c>
      <c r="G18" s="58">
        <v>5.4</v>
      </c>
      <c r="H18" s="6">
        <v>35</v>
      </c>
      <c r="I18" s="7">
        <v>7</v>
      </c>
      <c r="J18" s="7">
        <v>33</v>
      </c>
      <c r="K18" s="6">
        <v>27</v>
      </c>
      <c r="L18" s="7">
        <v>38</v>
      </c>
      <c r="M18" s="6">
        <v>209</v>
      </c>
      <c r="N18" s="7">
        <v>44</v>
      </c>
      <c r="O18" s="6">
        <v>8</v>
      </c>
      <c r="P18" s="7">
        <v>26</v>
      </c>
      <c r="Q18" s="31">
        <f>(F18+H18+J18+L18+N18+P18)</f>
        <v>211</v>
      </c>
    </row>
    <row r="19" spans="1:17" ht="15">
      <c r="A19" s="67">
        <v>2</v>
      </c>
      <c r="B19" s="155" t="s">
        <v>385</v>
      </c>
      <c r="C19" s="2" t="s">
        <v>306</v>
      </c>
      <c r="D19" s="2">
        <v>13</v>
      </c>
      <c r="E19" s="41">
        <v>0.0031249999999999997</v>
      </c>
      <c r="F19" s="6">
        <v>37</v>
      </c>
      <c r="G19" s="58">
        <v>5.7</v>
      </c>
      <c r="H19" s="6">
        <v>22</v>
      </c>
      <c r="I19" s="7">
        <v>8</v>
      </c>
      <c r="J19" s="7">
        <v>37</v>
      </c>
      <c r="K19" s="6">
        <v>26</v>
      </c>
      <c r="L19" s="7">
        <v>36</v>
      </c>
      <c r="M19" s="6">
        <v>194</v>
      </c>
      <c r="N19" s="7">
        <v>32</v>
      </c>
      <c r="O19" s="6">
        <v>11</v>
      </c>
      <c r="P19" s="7">
        <v>35</v>
      </c>
      <c r="Q19" s="31">
        <f aca="true" t="shared" si="0" ref="Q19:Q48">(F19+H19+J19+L19+N19+P19)</f>
        <v>199</v>
      </c>
    </row>
    <row r="20" spans="1:17" ht="15">
      <c r="A20" s="67">
        <v>3</v>
      </c>
      <c r="B20" s="100" t="s">
        <v>386</v>
      </c>
      <c r="C20" s="2" t="s">
        <v>306</v>
      </c>
      <c r="D20" s="2">
        <v>13</v>
      </c>
      <c r="E20" s="41">
        <v>0.003587962962962963</v>
      </c>
      <c r="F20" s="6">
        <v>19</v>
      </c>
      <c r="G20" s="58">
        <v>5.8</v>
      </c>
      <c r="H20" s="6">
        <v>18</v>
      </c>
      <c r="I20" s="7">
        <v>4</v>
      </c>
      <c r="J20" s="7">
        <v>21</v>
      </c>
      <c r="K20" s="6">
        <v>24</v>
      </c>
      <c r="L20" s="7">
        <v>32</v>
      </c>
      <c r="M20" s="6">
        <v>166</v>
      </c>
      <c r="N20" s="7">
        <v>18</v>
      </c>
      <c r="O20" s="6">
        <v>4</v>
      </c>
      <c r="P20" s="7">
        <v>18</v>
      </c>
      <c r="Q20" s="31">
        <f t="shared" si="0"/>
        <v>126</v>
      </c>
    </row>
    <row r="21" spans="1:17" ht="15">
      <c r="A21" s="67">
        <v>4</v>
      </c>
      <c r="B21" s="100" t="s">
        <v>387</v>
      </c>
      <c r="C21" s="2" t="s">
        <v>306</v>
      </c>
      <c r="D21" s="2">
        <v>13</v>
      </c>
      <c r="E21" s="94">
        <v>0.003761574074074074</v>
      </c>
      <c r="F21" s="6">
        <v>15</v>
      </c>
      <c r="G21" s="58">
        <v>9.1</v>
      </c>
      <c r="H21" s="6">
        <v>16</v>
      </c>
      <c r="I21" s="5">
        <v>3</v>
      </c>
      <c r="J21" s="5">
        <v>17</v>
      </c>
      <c r="K21" s="4">
        <v>36</v>
      </c>
      <c r="L21" s="5">
        <v>55</v>
      </c>
      <c r="M21" s="4">
        <v>171</v>
      </c>
      <c r="N21" s="5">
        <v>20</v>
      </c>
      <c r="O21" s="4">
        <v>1</v>
      </c>
      <c r="P21" s="5">
        <v>9</v>
      </c>
      <c r="Q21" s="31">
        <f t="shared" si="0"/>
        <v>132</v>
      </c>
    </row>
    <row r="22" spans="1:17" ht="15">
      <c r="A22" s="67">
        <v>5</v>
      </c>
      <c r="B22" s="99" t="s">
        <v>388</v>
      </c>
      <c r="C22" s="2" t="s">
        <v>306</v>
      </c>
      <c r="D22" s="2">
        <v>13</v>
      </c>
      <c r="E22" s="94">
        <v>0.0042824074074074075</v>
      </c>
      <c r="F22" s="6">
        <v>2</v>
      </c>
      <c r="G22" s="58">
        <v>10</v>
      </c>
      <c r="H22" s="6">
        <v>10</v>
      </c>
      <c r="I22" s="5">
        <v>2</v>
      </c>
      <c r="J22" s="5">
        <v>13</v>
      </c>
      <c r="K22" s="4">
        <v>14</v>
      </c>
      <c r="L22" s="5">
        <v>12</v>
      </c>
      <c r="M22" s="4">
        <v>162</v>
      </c>
      <c r="N22" s="5">
        <v>16</v>
      </c>
      <c r="O22" s="4">
        <v>1</v>
      </c>
      <c r="P22" s="5">
        <v>10</v>
      </c>
      <c r="Q22" s="31">
        <f t="shared" si="0"/>
        <v>63</v>
      </c>
    </row>
    <row r="23" spans="1:17" ht="15">
      <c r="A23" s="67">
        <v>6</v>
      </c>
      <c r="B23" s="105" t="s">
        <v>389</v>
      </c>
      <c r="C23" s="2" t="s">
        <v>306</v>
      </c>
      <c r="D23" s="2">
        <v>13</v>
      </c>
      <c r="E23" s="94">
        <v>0.003761574074074074</v>
      </c>
      <c r="F23" s="6">
        <v>7</v>
      </c>
      <c r="G23" s="58">
        <v>9.4</v>
      </c>
      <c r="H23" s="6">
        <v>3</v>
      </c>
      <c r="I23" s="5">
        <v>2</v>
      </c>
      <c r="J23" s="5">
        <v>13</v>
      </c>
      <c r="K23" s="4">
        <v>14</v>
      </c>
      <c r="L23" s="5">
        <v>12</v>
      </c>
      <c r="M23" s="4">
        <v>154</v>
      </c>
      <c r="N23" s="5">
        <v>13</v>
      </c>
      <c r="O23" s="4">
        <v>2</v>
      </c>
      <c r="P23" s="5">
        <v>14</v>
      </c>
      <c r="Q23" s="31">
        <f t="shared" si="0"/>
        <v>62</v>
      </c>
    </row>
    <row r="24" spans="1:17" ht="15">
      <c r="A24" s="67">
        <v>7</v>
      </c>
      <c r="B24" s="99" t="s">
        <v>390</v>
      </c>
      <c r="C24" s="2" t="s">
        <v>306</v>
      </c>
      <c r="D24" s="2">
        <v>13</v>
      </c>
      <c r="E24" s="94">
        <v>0.0031249999999999997</v>
      </c>
      <c r="F24" s="6">
        <v>60</v>
      </c>
      <c r="G24" s="58">
        <v>5.3</v>
      </c>
      <c r="H24" s="4">
        <v>40</v>
      </c>
      <c r="I24" s="5">
        <v>10</v>
      </c>
      <c r="J24" s="5">
        <v>45</v>
      </c>
      <c r="K24" s="4">
        <v>30</v>
      </c>
      <c r="L24" s="5">
        <v>44</v>
      </c>
      <c r="M24" s="6">
        <v>213</v>
      </c>
      <c r="N24" s="7">
        <v>48</v>
      </c>
      <c r="O24" s="6">
        <v>9</v>
      </c>
      <c r="P24" s="7">
        <v>29</v>
      </c>
      <c r="Q24" s="31">
        <f t="shared" si="0"/>
        <v>266</v>
      </c>
    </row>
    <row r="25" spans="1:17" ht="15">
      <c r="A25" s="67">
        <v>8</v>
      </c>
      <c r="B25" s="105" t="s">
        <v>391</v>
      </c>
      <c r="C25" s="2" t="s">
        <v>306</v>
      </c>
      <c r="D25" s="2">
        <v>13</v>
      </c>
      <c r="E25" s="94">
        <v>0.003761574074074074</v>
      </c>
      <c r="F25" s="6">
        <v>7</v>
      </c>
      <c r="G25" s="58">
        <v>9.4</v>
      </c>
      <c r="H25" s="6">
        <v>3</v>
      </c>
      <c r="I25" s="5">
        <v>2</v>
      </c>
      <c r="J25" s="5">
        <v>13</v>
      </c>
      <c r="K25" s="4">
        <v>14</v>
      </c>
      <c r="L25" s="5">
        <v>12</v>
      </c>
      <c r="M25" s="4">
        <v>154</v>
      </c>
      <c r="N25" s="5">
        <v>13</v>
      </c>
      <c r="O25" s="4">
        <v>2</v>
      </c>
      <c r="P25" s="5">
        <v>14</v>
      </c>
      <c r="Q25" s="31">
        <f t="shared" si="0"/>
        <v>62</v>
      </c>
    </row>
    <row r="26" spans="1:17" ht="15">
      <c r="A26" s="67">
        <v>9</v>
      </c>
      <c r="B26" s="105" t="s">
        <v>392</v>
      </c>
      <c r="C26" s="2" t="s">
        <v>306</v>
      </c>
      <c r="D26" s="2">
        <v>13</v>
      </c>
      <c r="E26" s="41">
        <v>0.0034375</v>
      </c>
      <c r="F26" s="6">
        <v>21</v>
      </c>
      <c r="G26" s="58">
        <v>5.15</v>
      </c>
      <c r="H26" s="6">
        <v>48</v>
      </c>
      <c r="I26" s="7">
        <v>6</v>
      </c>
      <c r="J26" s="7">
        <v>29</v>
      </c>
      <c r="K26" s="6">
        <v>29</v>
      </c>
      <c r="L26" s="7">
        <v>42</v>
      </c>
      <c r="M26" s="6">
        <v>153</v>
      </c>
      <c r="N26" s="7">
        <v>13</v>
      </c>
      <c r="O26" s="6">
        <v>-2</v>
      </c>
      <c r="P26" s="7">
        <v>6</v>
      </c>
      <c r="Q26" s="31">
        <f t="shared" si="0"/>
        <v>159</v>
      </c>
    </row>
    <row r="27" spans="1:17" ht="15">
      <c r="A27" s="67">
        <v>10</v>
      </c>
      <c r="B27" s="105" t="s">
        <v>393</v>
      </c>
      <c r="C27" s="2" t="s">
        <v>306</v>
      </c>
      <c r="D27" s="2">
        <v>13</v>
      </c>
      <c r="E27" s="41">
        <v>0.0038773148148148143</v>
      </c>
      <c r="F27" s="6">
        <v>9</v>
      </c>
      <c r="G27" s="58">
        <v>5.95</v>
      </c>
      <c r="H27" s="6">
        <v>14</v>
      </c>
      <c r="I27" s="7">
        <v>0</v>
      </c>
      <c r="J27" s="7">
        <v>9</v>
      </c>
      <c r="K27" s="6">
        <v>23</v>
      </c>
      <c r="L27" s="7">
        <v>30</v>
      </c>
      <c r="M27" s="6">
        <v>131</v>
      </c>
      <c r="N27" s="7">
        <v>5</v>
      </c>
      <c r="O27" s="6">
        <v>-8</v>
      </c>
      <c r="P27" s="7">
        <v>0</v>
      </c>
      <c r="Q27" s="31">
        <f t="shared" si="0"/>
        <v>67</v>
      </c>
    </row>
    <row r="28" spans="1:17" ht="15">
      <c r="A28" s="67">
        <v>11</v>
      </c>
      <c r="B28" s="105" t="s">
        <v>394</v>
      </c>
      <c r="C28" s="2" t="s">
        <v>306</v>
      </c>
      <c r="D28" s="2">
        <v>13</v>
      </c>
      <c r="E28" s="94">
        <v>0.003761574074074074</v>
      </c>
      <c r="F28" s="6">
        <v>7</v>
      </c>
      <c r="G28" s="58">
        <v>9.4</v>
      </c>
      <c r="H28" s="6">
        <v>3</v>
      </c>
      <c r="I28" s="5">
        <v>2</v>
      </c>
      <c r="J28" s="5">
        <v>13</v>
      </c>
      <c r="K28" s="4">
        <v>14</v>
      </c>
      <c r="L28" s="5">
        <v>12</v>
      </c>
      <c r="M28" s="4">
        <v>154</v>
      </c>
      <c r="N28" s="5">
        <v>13</v>
      </c>
      <c r="O28" s="4">
        <v>2</v>
      </c>
      <c r="P28" s="5">
        <v>14</v>
      </c>
      <c r="Q28" s="31">
        <f>(F28+H28+J28+L28+N28+P28)</f>
        <v>62</v>
      </c>
    </row>
    <row r="29" spans="1:17" ht="15">
      <c r="A29" s="67">
        <v>12</v>
      </c>
      <c r="B29" s="156" t="s">
        <v>395</v>
      </c>
      <c r="C29" s="2" t="s">
        <v>307</v>
      </c>
      <c r="D29" s="2">
        <v>13</v>
      </c>
      <c r="E29" s="41">
        <v>0.0031249999999999997</v>
      </c>
      <c r="F29" s="6">
        <v>26</v>
      </c>
      <c r="G29" s="58">
        <v>5.6</v>
      </c>
      <c r="H29" s="6">
        <v>26</v>
      </c>
      <c r="I29" s="7">
        <v>12</v>
      </c>
      <c r="J29" s="7">
        <v>26</v>
      </c>
      <c r="K29" s="6">
        <v>28</v>
      </c>
      <c r="L29" s="7">
        <v>50</v>
      </c>
      <c r="M29" s="6">
        <v>170</v>
      </c>
      <c r="N29" s="7">
        <v>30</v>
      </c>
      <c r="O29" s="6">
        <v>4</v>
      </c>
      <c r="P29" s="7">
        <v>9</v>
      </c>
      <c r="Q29" s="31">
        <f t="shared" si="0"/>
        <v>167</v>
      </c>
    </row>
    <row r="30" spans="1:17" ht="15">
      <c r="A30" s="67">
        <v>13</v>
      </c>
      <c r="B30" s="157" t="s">
        <v>396</v>
      </c>
      <c r="C30" s="2" t="s">
        <v>307</v>
      </c>
      <c r="D30" s="2">
        <v>13</v>
      </c>
      <c r="E30" s="94">
        <v>0.003645833333333333</v>
      </c>
      <c r="F30" s="6">
        <v>18</v>
      </c>
      <c r="G30" s="58">
        <v>10.15</v>
      </c>
      <c r="H30" s="6">
        <v>2</v>
      </c>
      <c r="I30" s="7">
        <v>31</v>
      </c>
      <c r="J30" s="7">
        <v>56</v>
      </c>
      <c r="K30" s="6">
        <v>26</v>
      </c>
      <c r="L30" s="7">
        <v>41</v>
      </c>
      <c r="M30" s="6">
        <v>172</v>
      </c>
      <c r="N30" s="7">
        <v>31</v>
      </c>
      <c r="O30" s="6">
        <v>10</v>
      </c>
      <c r="P30" s="7">
        <v>23</v>
      </c>
      <c r="Q30" s="31">
        <f t="shared" si="0"/>
        <v>171</v>
      </c>
    </row>
    <row r="31" spans="1:17" ht="15">
      <c r="A31" s="68">
        <v>14</v>
      </c>
      <c r="B31" s="99" t="s">
        <v>397</v>
      </c>
      <c r="C31" s="2" t="s">
        <v>307</v>
      </c>
      <c r="D31" s="2">
        <v>13</v>
      </c>
      <c r="E31" s="94">
        <v>0.003761574074074074</v>
      </c>
      <c r="F31" s="6">
        <v>15</v>
      </c>
      <c r="G31" s="58">
        <v>9.1</v>
      </c>
      <c r="H31" s="6">
        <v>16</v>
      </c>
      <c r="I31" s="7">
        <v>5</v>
      </c>
      <c r="J31" s="7">
        <v>4</v>
      </c>
      <c r="K31" s="6">
        <v>17</v>
      </c>
      <c r="L31" s="7">
        <v>15</v>
      </c>
      <c r="M31" s="6">
        <v>157</v>
      </c>
      <c r="N31" s="7">
        <v>17</v>
      </c>
      <c r="O31" s="6">
        <v>3</v>
      </c>
      <c r="P31" s="7">
        <v>10</v>
      </c>
      <c r="Q31" s="31">
        <f t="shared" si="0"/>
        <v>77</v>
      </c>
    </row>
    <row r="32" spans="1:17" ht="15">
      <c r="A32" s="68">
        <v>15</v>
      </c>
      <c r="B32" s="100" t="s">
        <v>398</v>
      </c>
      <c r="C32" s="2" t="s">
        <v>307</v>
      </c>
      <c r="D32" s="2">
        <v>13</v>
      </c>
      <c r="E32" s="94">
        <v>0.003935185185185186</v>
      </c>
      <c r="F32" s="6">
        <v>11</v>
      </c>
      <c r="G32" s="58">
        <v>9.9</v>
      </c>
      <c r="H32" s="6">
        <v>3</v>
      </c>
      <c r="I32" s="7">
        <v>12</v>
      </c>
      <c r="J32" s="7">
        <v>13</v>
      </c>
      <c r="K32" s="6">
        <v>26</v>
      </c>
      <c r="L32" s="7">
        <v>41</v>
      </c>
      <c r="M32" s="6">
        <v>174</v>
      </c>
      <c r="N32" s="7">
        <v>32</v>
      </c>
      <c r="O32" s="6">
        <v>3</v>
      </c>
      <c r="P32" s="7">
        <v>2</v>
      </c>
      <c r="Q32" s="31">
        <f t="shared" si="0"/>
        <v>102</v>
      </c>
    </row>
    <row r="33" spans="1:17" ht="15">
      <c r="A33" s="68">
        <v>16</v>
      </c>
      <c r="B33" s="100" t="s">
        <v>399</v>
      </c>
      <c r="C33" s="2" t="s">
        <v>307</v>
      </c>
      <c r="D33" s="2">
        <v>13</v>
      </c>
      <c r="E33" s="94">
        <v>0.003993055555555556</v>
      </c>
      <c r="F33" s="6">
        <v>14</v>
      </c>
      <c r="G33" s="58">
        <v>9.05</v>
      </c>
      <c r="H33" s="6">
        <v>8</v>
      </c>
      <c r="I33" s="7">
        <v>18</v>
      </c>
      <c r="J33" s="7">
        <v>30</v>
      </c>
      <c r="K33" s="6">
        <v>24</v>
      </c>
      <c r="L33" s="7">
        <v>37</v>
      </c>
      <c r="M33" s="6">
        <v>163</v>
      </c>
      <c r="N33" s="7">
        <v>26</v>
      </c>
      <c r="O33" s="6">
        <v>8</v>
      </c>
      <c r="P33" s="7">
        <v>17</v>
      </c>
      <c r="Q33" s="31">
        <f t="shared" si="0"/>
        <v>132</v>
      </c>
    </row>
    <row r="34" spans="1:17" ht="15">
      <c r="A34" s="68">
        <v>17</v>
      </c>
      <c r="B34" s="156" t="s">
        <v>400</v>
      </c>
      <c r="C34" s="2" t="s">
        <v>307</v>
      </c>
      <c r="D34" s="2">
        <v>13</v>
      </c>
      <c r="E34" s="94">
        <v>0.003935185185185186</v>
      </c>
      <c r="F34" s="6">
        <v>11</v>
      </c>
      <c r="G34" s="58">
        <v>9.9</v>
      </c>
      <c r="H34" s="6">
        <v>3</v>
      </c>
      <c r="I34" s="7">
        <v>12</v>
      </c>
      <c r="J34" s="7">
        <v>13</v>
      </c>
      <c r="K34" s="6">
        <v>26</v>
      </c>
      <c r="L34" s="7">
        <v>41</v>
      </c>
      <c r="M34" s="6">
        <v>174</v>
      </c>
      <c r="N34" s="7">
        <v>32</v>
      </c>
      <c r="O34" s="6">
        <v>3</v>
      </c>
      <c r="P34" s="7">
        <v>2</v>
      </c>
      <c r="Q34" s="31">
        <f t="shared" si="0"/>
        <v>102</v>
      </c>
    </row>
    <row r="35" spans="1:17" ht="15">
      <c r="A35" s="68">
        <v>18</v>
      </c>
      <c r="B35" s="156" t="s">
        <v>401</v>
      </c>
      <c r="C35" s="2" t="s">
        <v>307</v>
      </c>
      <c r="D35" s="2">
        <v>13</v>
      </c>
      <c r="E35" s="94">
        <v>0.004340277777777778</v>
      </c>
      <c r="F35" s="6">
        <v>18</v>
      </c>
      <c r="G35" s="58">
        <v>9.45</v>
      </c>
      <c r="H35" s="6">
        <v>9</v>
      </c>
      <c r="I35" s="7">
        <v>22</v>
      </c>
      <c r="J35" s="7">
        <v>38</v>
      </c>
      <c r="K35" s="6">
        <v>28</v>
      </c>
      <c r="L35" s="7">
        <v>47</v>
      </c>
      <c r="M35" s="6">
        <v>168</v>
      </c>
      <c r="N35" s="7">
        <v>29</v>
      </c>
      <c r="O35" s="6">
        <v>9</v>
      </c>
      <c r="P35" s="7">
        <v>20</v>
      </c>
      <c r="Q35" s="31">
        <f t="shared" si="0"/>
        <v>161</v>
      </c>
    </row>
    <row r="36" spans="1:17" ht="15">
      <c r="A36" s="68">
        <v>19</v>
      </c>
      <c r="B36" s="105" t="s">
        <v>402</v>
      </c>
      <c r="C36" s="2" t="s">
        <v>307</v>
      </c>
      <c r="D36" s="2">
        <v>13</v>
      </c>
      <c r="E36" s="94">
        <v>0.003587962962962963</v>
      </c>
      <c r="F36" s="6">
        <v>23</v>
      </c>
      <c r="G36" s="58">
        <v>10.1</v>
      </c>
      <c r="H36" s="6">
        <v>2</v>
      </c>
      <c r="I36" s="7">
        <v>16</v>
      </c>
      <c r="J36" s="7">
        <v>26</v>
      </c>
      <c r="K36" s="6">
        <v>28</v>
      </c>
      <c r="L36" s="7">
        <v>50</v>
      </c>
      <c r="M36" s="6">
        <v>170</v>
      </c>
      <c r="N36" s="7">
        <v>30</v>
      </c>
      <c r="O36" s="6">
        <v>4</v>
      </c>
      <c r="P36" s="7">
        <v>9</v>
      </c>
      <c r="Q36" s="31">
        <f t="shared" si="0"/>
        <v>140</v>
      </c>
    </row>
    <row r="37" spans="1:17" ht="15">
      <c r="A37" s="68">
        <v>20</v>
      </c>
      <c r="B37" s="99" t="s">
        <v>403</v>
      </c>
      <c r="C37" s="2" t="s">
        <v>307</v>
      </c>
      <c r="D37" s="2">
        <v>13</v>
      </c>
      <c r="E37" s="41">
        <v>0.00417824074074074</v>
      </c>
      <c r="F37" s="6">
        <v>10</v>
      </c>
      <c r="G37" s="58">
        <v>6.2</v>
      </c>
      <c r="H37" s="6">
        <v>16</v>
      </c>
      <c r="I37" s="7">
        <v>10</v>
      </c>
      <c r="J37" s="7">
        <v>14</v>
      </c>
      <c r="K37" s="6">
        <v>23</v>
      </c>
      <c r="L37" s="7">
        <v>35</v>
      </c>
      <c r="M37" s="6">
        <v>124</v>
      </c>
      <c r="N37" s="7">
        <v>7</v>
      </c>
      <c r="O37" s="6">
        <v>-10</v>
      </c>
      <c r="P37" s="7">
        <v>0</v>
      </c>
      <c r="Q37" s="31">
        <f t="shared" si="0"/>
        <v>82</v>
      </c>
    </row>
    <row r="38" spans="1:17" ht="15">
      <c r="A38" s="68">
        <v>21</v>
      </c>
      <c r="B38" s="99" t="s">
        <v>404</v>
      </c>
      <c r="C38" s="2" t="s">
        <v>307</v>
      </c>
      <c r="D38" s="2">
        <v>13</v>
      </c>
      <c r="E38" s="41">
        <v>0.0037037037037037034</v>
      </c>
      <c r="F38" s="6">
        <v>20</v>
      </c>
      <c r="G38" s="58">
        <v>6.5</v>
      </c>
      <c r="H38" s="6">
        <v>56</v>
      </c>
      <c r="I38" s="7">
        <v>22</v>
      </c>
      <c r="J38" s="7">
        <v>38</v>
      </c>
      <c r="K38" s="6">
        <v>25</v>
      </c>
      <c r="L38" s="7">
        <v>39</v>
      </c>
      <c r="M38" s="6">
        <v>163</v>
      </c>
      <c r="N38" s="7">
        <v>26</v>
      </c>
      <c r="O38" s="6">
        <v>-1</v>
      </c>
      <c r="P38" s="7">
        <v>3</v>
      </c>
      <c r="Q38" s="31">
        <f t="shared" si="0"/>
        <v>182</v>
      </c>
    </row>
    <row r="39" spans="1:17" ht="15">
      <c r="A39" s="68">
        <v>22</v>
      </c>
      <c r="B39" s="42"/>
      <c r="C39" s="2"/>
      <c r="D39" s="22"/>
      <c r="E39" s="41"/>
      <c r="F39" s="6"/>
      <c r="G39" s="58"/>
      <c r="H39" s="6"/>
      <c r="I39" s="7"/>
      <c r="J39" s="7"/>
      <c r="K39" s="6"/>
      <c r="L39" s="7"/>
      <c r="M39" s="6"/>
      <c r="N39" s="7"/>
      <c r="O39" s="6"/>
      <c r="P39" s="7"/>
      <c r="Q39" s="31">
        <f t="shared" si="0"/>
        <v>0</v>
      </c>
    </row>
    <row r="40" spans="1:17" ht="15">
      <c r="A40" s="68">
        <v>23</v>
      </c>
      <c r="B40" s="42"/>
      <c r="C40" s="2"/>
      <c r="D40" s="9"/>
      <c r="E40" s="94"/>
      <c r="F40" s="6"/>
      <c r="G40" s="58"/>
      <c r="H40" s="6"/>
      <c r="I40" s="7"/>
      <c r="J40" s="7"/>
      <c r="K40" s="75"/>
      <c r="L40" s="7"/>
      <c r="M40" s="6"/>
      <c r="N40" s="7"/>
      <c r="O40" s="6"/>
      <c r="P40" s="7"/>
      <c r="Q40" s="31">
        <f t="shared" si="0"/>
        <v>0</v>
      </c>
    </row>
    <row r="41" spans="1:17" ht="15">
      <c r="A41" s="68">
        <v>24</v>
      </c>
      <c r="B41" s="42"/>
      <c r="C41" s="2"/>
      <c r="D41" s="9"/>
      <c r="E41" s="94"/>
      <c r="F41" s="6"/>
      <c r="G41" s="58"/>
      <c r="H41" s="6"/>
      <c r="I41" s="7"/>
      <c r="J41" s="7"/>
      <c r="K41" s="6"/>
      <c r="L41" s="7"/>
      <c r="M41" s="6"/>
      <c r="N41" s="7"/>
      <c r="O41" s="6"/>
      <c r="P41" s="7"/>
      <c r="Q41" s="31">
        <f t="shared" si="0"/>
        <v>0</v>
      </c>
    </row>
    <row r="42" spans="1:17" ht="15">
      <c r="A42" s="68"/>
      <c r="B42" s="42"/>
      <c r="C42" s="45"/>
      <c r="D42" s="3"/>
      <c r="E42" s="94"/>
      <c r="F42" s="6"/>
      <c r="G42" s="58"/>
      <c r="H42" s="6"/>
      <c r="I42" s="7"/>
      <c r="J42" s="7"/>
      <c r="K42" s="75"/>
      <c r="L42" s="7"/>
      <c r="M42" s="6"/>
      <c r="N42" s="7"/>
      <c r="O42" s="6"/>
      <c r="P42" s="7"/>
      <c r="Q42" s="31">
        <f t="shared" si="0"/>
        <v>0</v>
      </c>
    </row>
    <row r="43" spans="1:17" ht="15">
      <c r="A43" s="68"/>
      <c r="B43" s="12"/>
      <c r="C43" s="45"/>
      <c r="D43" s="9"/>
      <c r="E43" s="94"/>
      <c r="F43" s="6"/>
      <c r="G43" s="58"/>
      <c r="H43" s="6"/>
      <c r="I43" s="7"/>
      <c r="J43" s="7"/>
      <c r="K43" s="75"/>
      <c r="L43" s="7"/>
      <c r="M43" s="6"/>
      <c r="N43" s="7"/>
      <c r="O43" s="6"/>
      <c r="P43" s="7"/>
      <c r="Q43" s="31">
        <f t="shared" si="0"/>
        <v>0</v>
      </c>
    </row>
    <row r="44" spans="1:17" ht="15">
      <c r="A44" s="71"/>
      <c r="B44" s="13"/>
      <c r="C44" s="46"/>
      <c r="D44" s="9"/>
      <c r="E44" s="94"/>
      <c r="F44" s="6"/>
      <c r="G44" s="58"/>
      <c r="H44" s="6"/>
      <c r="I44" s="7"/>
      <c r="J44" s="7"/>
      <c r="K44" s="75"/>
      <c r="L44" s="7"/>
      <c r="M44" s="6"/>
      <c r="N44" s="7"/>
      <c r="O44" s="6"/>
      <c r="P44" s="7"/>
      <c r="Q44" s="31">
        <f t="shared" si="0"/>
        <v>0</v>
      </c>
    </row>
    <row r="45" spans="1:17" ht="15.75" customHeight="1">
      <c r="A45" s="68"/>
      <c r="B45" s="12"/>
      <c r="C45" s="45"/>
      <c r="D45" s="10"/>
      <c r="E45" s="94"/>
      <c r="F45" s="6"/>
      <c r="G45" s="58"/>
      <c r="H45" s="6"/>
      <c r="I45" s="7"/>
      <c r="J45" s="7"/>
      <c r="K45" s="75"/>
      <c r="L45" s="7"/>
      <c r="M45" s="6"/>
      <c r="N45" s="7"/>
      <c r="O45" s="6"/>
      <c r="P45" s="7"/>
      <c r="Q45" s="31">
        <f t="shared" si="0"/>
        <v>0</v>
      </c>
    </row>
    <row r="46" spans="1:17" ht="15">
      <c r="A46" s="68"/>
      <c r="B46" s="12"/>
      <c r="C46" s="45"/>
      <c r="D46" s="10"/>
      <c r="E46" s="94"/>
      <c r="F46" s="6"/>
      <c r="G46" s="58"/>
      <c r="H46" s="6"/>
      <c r="I46" s="7"/>
      <c r="J46" s="7"/>
      <c r="K46" s="75"/>
      <c r="L46" s="7"/>
      <c r="M46" s="6"/>
      <c r="N46" s="7"/>
      <c r="O46" s="6"/>
      <c r="P46" s="7"/>
      <c r="Q46" s="31">
        <f t="shared" si="0"/>
        <v>0</v>
      </c>
    </row>
    <row r="47" spans="1:17" ht="15">
      <c r="A47" s="68"/>
      <c r="B47" s="12"/>
      <c r="C47" s="46"/>
      <c r="D47" s="10"/>
      <c r="E47" s="94"/>
      <c r="F47" s="6"/>
      <c r="G47" s="58"/>
      <c r="H47" s="6"/>
      <c r="I47" s="7"/>
      <c r="J47" s="7"/>
      <c r="K47" s="75"/>
      <c r="L47" s="7"/>
      <c r="M47" s="6"/>
      <c r="N47" s="7"/>
      <c r="O47" s="6"/>
      <c r="P47" s="7"/>
      <c r="Q47" s="31">
        <f t="shared" si="0"/>
        <v>0</v>
      </c>
    </row>
    <row r="48" spans="1:17" ht="15">
      <c r="A48" s="32"/>
      <c r="B48" s="21" t="s">
        <v>33</v>
      </c>
      <c r="C48" s="69"/>
      <c r="D48" s="70"/>
      <c r="E48" s="95">
        <f>SUM(E18:E47)</f>
        <v>0.07758101851851854</v>
      </c>
      <c r="F48" s="17">
        <f aca="true" t="shared" si="1" ref="F48:P48">SUM(F18:F47)</f>
        <v>385</v>
      </c>
      <c r="G48" s="59">
        <f t="shared" si="1"/>
        <v>166.54999999999998</v>
      </c>
      <c r="H48" s="17">
        <f>SUM(H18:H47)</f>
        <v>353</v>
      </c>
      <c r="I48" s="18">
        <f t="shared" si="1"/>
        <v>206</v>
      </c>
      <c r="J48" s="18">
        <f t="shared" si="1"/>
        <v>501</v>
      </c>
      <c r="K48" s="17">
        <f t="shared" si="1"/>
        <v>502</v>
      </c>
      <c r="L48" s="18">
        <f t="shared" si="1"/>
        <v>721</v>
      </c>
      <c r="M48" s="17">
        <f t="shared" si="1"/>
        <v>3496</v>
      </c>
      <c r="N48" s="18">
        <f t="shared" si="1"/>
        <v>495</v>
      </c>
      <c r="O48" s="17">
        <f t="shared" si="1"/>
        <v>63</v>
      </c>
      <c r="P48" s="18">
        <f t="shared" si="1"/>
        <v>270</v>
      </c>
      <c r="Q48" s="31">
        <f t="shared" si="0"/>
        <v>2725</v>
      </c>
    </row>
    <row r="49" spans="1:17" ht="15.75" customHeight="1">
      <c r="A49" s="159" t="s">
        <v>22</v>
      </c>
      <c r="B49" s="160"/>
      <c r="C49" s="18"/>
      <c r="D49" s="18"/>
      <c r="E49" s="47">
        <f>SUM(E18:E47)/F13</f>
        <v>0.003694334215167549</v>
      </c>
      <c r="F49" s="19">
        <f>SUM(F18:F47)/$F13</f>
        <v>18.333333333333332</v>
      </c>
      <c r="G49" s="60">
        <f>SUM(G18:G47)/$F13</f>
        <v>7.93095238095238</v>
      </c>
      <c r="H49" s="19">
        <f>SUM(H18:H47)/$F13</f>
        <v>16.80952380952381</v>
      </c>
      <c r="I49" s="19">
        <f aca="true" t="shared" si="2" ref="I49:P49">SUM(I18:I47)/$F13</f>
        <v>9.80952380952381</v>
      </c>
      <c r="J49" s="19">
        <f t="shared" si="2"/>
        <v>23.857142857142858</v>
      </c>
      <c r="K49" s="19">
        <f t="shared" si="2"/>
        <v>23.904761904761905</v>
      </c>
      <c r="L49" s="19">
        <f t="shared" si="2"/>
        <v>34.333333333333336</v>
      </c>
      <c r="M49" s="19">
        <f t="shared" si="2"/>
        <v>166.47619047619048</v>
      </c>
      <c r="N49" s="19">
        <f t="shared" si="2"/>
        <v>23.571428571428573</v>
      </c>
      <c r="O49" s="19">
        <f t="shared" si="2"/>
        <v>3</v>
      </c>
      <c r="P49" s="19">
        <f t="shared" si="2"/>
        <v>12.857142857142858</v>
      </c>
      <c r="Q49" s="19">
        <f>SUM(Q18:Q47)/$F13/6</f>
        <v>21.626984126984127</v>
      </c>
    </row>
    <row r="50" spans="1:19" ht="15">
      <c r="A50" s="20"/>
      <c r="B50" s="20" t="s">
        <v>14</v>
      </c>
      <c r="C50" s="20"/>
      <c r="D50" s="20"/>
      <c r="E50" s="27" t="s">
        <v>25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15">
      <c r="A51" s="20"/>
      <c r="B51" s="27" t="s">
        <v>15</v>
      </c>
      <c r="C51" s="20"/>
      <c r="D51" s="20"/>
      <c r="F51" s="20"/>
      <c r="G51" s="20"/>
      <c r="H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4" ht="15">
      <c r="B54" s="73"/>
    </row>
    <row r="56" ht="15">
      <c r="A56" s="20"/>
    </row>
  </sheetData>
  <sheetProtection selectLockedCells="1"/>
  <mergeCells count="23">
    <mergeCell ref="A1:S1"/>
    <mergeCell ref="A2:S2"/>
    <mergeCell ref="A3:S3"/>
    <mergeCell ref="J5:Q5"/>
    <mergeCell ref="D6:F6"/>
    <mergeCell ref="A12:F12"/>
    <mergeCell ref="D15:D17"/>
    <mergeCell ref="Q16:Q17"/>
    <mergeCell ref="M16:N16"/>
    <mergeCell ref="P8:R8"/>
    <mergeCell ref="P10:R10"/>
    <mergeCell ref="P12:R12"/>
    <mergeCell ref="J13:Q13"/>
    <mergeCell ref="A49:B49"/>
    <mergeCell ref="K16:L16"/>
    <mergeCell ref="O16:P16"/>
    <mergeCell ref="I16:J16"/>
    <mergeCell ref="C15:C17"/>
    <mergeCell ref="A15:A17"/>
    <mergeCell ref="B15:B17"/>
    <mergeCell ref="E16:F16"/>
    <mergeCell ref="G16:H16"/>
    <mergeCell ref="E15:Q15"/>
  </mergeCells>
  <conditionalFormatting sqref="K38 K21">
    <cfRule type="cellIs" priority="20" dxfId="74" operator="equal" stopIfTrue="1">
      <formula>0</formula>
    </cfRule>
  </conditionalFormatting>
  <conditionalFormatting sqref="K21">
    <cfRule type="cellIs" priority="18" dxfId="74" operator="equal" stopIfTrue="1">
      <formula>0</formula>
    </cfRule>
  </conditionalFormatting>
  <conditionalFormatting sqref="K21">
    <cfRule type="cellIs" priority="17" dxfId="74" operator="equal" stopIfTrue="1">
      <formula>0</formula>
    </cfRule>
  </conditionalFormatting>
  <conditionalFormatting sqref="K21">
    <cfRule type="cellIs" priority="16" dxfId="74" operator="equal" stopIfTrue="1">
      <formula>0</formula>
    </cfRule>
  </conditionalFormatting>
  <conditionalFormatting sqref="K20">
    <cfRule type="cellIs" priority="15" dxfId="74" operator="equal" stopIfTrue="1">
      <formula>0</formula>
    </cfRule>
  </conditionalFormatting>
  <conditionalFormatting sqref="K23">
    <cfRule type="cellIs" priority="14" dxfId="74" operator="equal" stopIfTrue="1">
      <formula>0</formula>
    </cfRule>
  </conditionalFormatting>
  <conditionalFormatting sqref="K23">
    <cfRule type="cellIs" priority="13" dxfId="74" operator="equal" stopIfTrue="1">
      <formula>0</formula>
    </cfRule>
  </conditionalFormatting>
  <conditionalFormatting sqref="K23">
    <cfRule type="cellIs" priority="12" dxfId="74" operator="equal" stopIfTrue="1">
      <formula>0</formula>
    </cfRule>
  </conditionalFormatting>
  <conditionalFormatting sqref="K24">
    <cfRule type="cellIs" priority="11" dxfId="74" operator="equal" stopIfTrue="1">
      <formula>0</formula>
    </cfRule>
  </conditionalFormatting>
  <conditionalFormatting sqref="K25">
    <cfRule type="cellIs" priority="10" dxfId="74" operator="equal" stopIfTrue="1">
      <formula>0</formula>
    </cfRule>
  </conditionalFormatting>
  <conditionalFormatting sqref="K25">
    <cfRule type="cellIs" priority="9" dxfId="74" operator="equal" stopIfTrue="1">
      <formula>0</formula>
    </cfRule>
  </conditionalFormatting>
  <conditionalFormatting sqref="K25">
    <cfRule type="cellIs" priority="8" dxfId="74" operator="equal" stopIfTrue="1">
      <formula>0</formula>
    </cfRule>
  </conditionalFormatting>
  <conditionalFormatting sqref="K26">
    <cfRule type="cellIs" priority="7" dxfId="74" operator="equal" stopIfTrue="1">
      <formula>0</formula>
    </cfRule>
  </conditionalFormatting>
  <conditionalFormatting sqref="K28">
    <cfRule type="cellIs" priority="6" dxfId="74" operator="equal" stopIfTrue="1">
      <formula>0</formula>
    </cfRule>
  </conditionalFormatting>
  <conditionalFormatting sqref="K28">
    <cfRule type="cellIs" priority="5" dxfId="74" operator="equal" stopIfTrue="1">
      <formula>0</formula>
    </cfRule>
  </conditionalFormatting>
  <conditionalFormatting sqref="K28">
    <cfRule type="cellIs" priority="4" dxfId="74" operator="equal" stopIfTrue="1">
      <formula>0</formula>
    </cfRule>
  </conditionalFormatting>
  <conditionalFormatting sqref="K37">
    <cfRule type="cellIs" priority="3" dxfId="74" operator="equal" stopIfTrue="1">
      <formula>0</formula>
    </cfRule>
  </conditionalFormatting>
  <conditionalFormatting sqref="K37">
    <cfRule type="cellIs" priority="2" dxfId="74" operator="equal" stopIfTrue="1">
      <formula>0</formula>
    </cfRule>
  </conditionalFormatting>
  <conditionalFormatting sqref="K33">
    <cfRule type="cellIs" priority="1" dxfId="74" operator="equal" stopIfTrue="1">
      <formula>0</formula>
    </cfRule>
  </conditionalFormatting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S56"/>
  <sheetViews>
    <sheetView view="pageBreakPreview" zoomScale="80" zoomScaleNormal="70" zoomScaleSheetLayoutView="80" zoomScalePageLayoutView="0" workbookViewId="0" topLeftCell="A1">
      <selection activeCell="V26" sqref="V26"/>
    </sheetView>
  </sheetViews>
  <sheetFormatPr defaultColWidth="9.140625" defaultRowHeight="15"/>
  <cols>
    <col min="1" max="1" width="3.421875" style="27" customWidth="1"/>
    <col min="2" max="2" width="25.421875" style="27" customWidth="1"/>
    <col min="3" max="3" width="5.7109375" style="27" customWidth="1"/>
    <col min="4" max="4" width="8.7109375" style="27" customWidth="1"/>
    <col min="5" max="5" width="13.140625" style="27" customWidth="1"/>
    <col min="6" max="8" width="8.8515625" style="27" customWidth="1"/>
    <col min="9" max="9" width="9.28125" style="27" customWidth="1"/>
    <col min="10" max="10" width="9.140625" style="27" customWidth="1"/>
    <col min="11" max="11" width="8.8515625" style="27" customWidth="1"/>
    <col min="12" max="12" width="9.8515625" style="27" customWidth="1"/>
    <col min="13" max="14" width="9.421875" style="27" customWidth="1"/>
    <col min="15" max="15" width="10.28125" style="27" customWidth="1"/>
    <col min="16" max="16" width="9.421875" style="27" customWidth="1"/>
    <col min="17" max="17" width="11.421875" style="27" customWidth="1"/>
    <col min="18" max="18" width="10.28125" style="27" bestFit="1" customWidth="1"/>
    <col min="19" max="19" width="9.28125" style="27" customWidth="1"/>
    <col min="20" max="16384" width="9.140625" style="27" customWidth="1"/>
  </cols>
  <sheetData>
    <row r="1" spans="1:19" ht="15.75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</row>
    <row r="2" spans="1:19" ht="15.75">
      <c r="A2" s="168" t="s">
        <v>53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</row>
    <row r="3" spans="1:19" ht="15.75">
      <c r="A3" s="168" t="s">
        <v>94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</row>
    <row r="4" spans="1:19" ht="15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.75">
      <c r="A5" s="26" t="s">
        <v>1</v>
      </c>
      <c r="B5" s="26"/>
      <c r="C5" s="26"/>
      <c r="D5" s="26"/>
      <c r="E5" s="26"/>
      <c r="F5" s="26"/>
      <c r="G5" s="26"/>
      <c r="H5" s="26"/>
      <c r="I5" s="25"/>
      <c r="J5" s="167" t="s">
        <v>2</v>
      </c>
      <c r="K5" s="167"/>
      <c r="L5" s="167"/>
      <c r="M5" s="167"/>
      <c r="N5" s="167"/>
      <c r="O5" s="167"/>
      <c r="P5" s="167"/>
      <c r="Q5" s="167"/>
      <c r="S5" s="25"/>
    </row>
    <row r="6" spans="1:19" ht="15.75">
      <c r="A6" s="28" t="s">
        <v>26</v>
      </c>
      <c r="B6" s="26"/>
      <c r="C6" s="26"/>
      <c r="D6" s="166" t="s">
        <v>69</v>
      </c>
      <c r="E6" s="166"/>
      <c r="F6" s="166"/>
      <c r="G6" s="29"/>
      <c r="H6" s="29"/>
      <c r="I6" s="25"/>
      <c r="J6" s="28" t="s">
        <v>27</v>
      </c>
      <c r="K6" s="26"/>
      <c r="L6" s="26"/>
      <c r="M6" s="26"/>
      <c r="N6" s="26"/>
      <c r="O6" s="26"/>
      <c r="P6" s="26"/>
      <c r="Q6" s="26"/>
      <c r="R6" s="24">
        <f>F13/F10</f>
        <v>0.9583333333333334</v>
      </c>
      <c r="S6" s="29"/>
    </row>
    <row r="7" spans="1:19" ht="15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5.75">
      <c r="A8" s="28" t="s">
        <v>17</v>
      </c>
      <c r="B8" s="26"/>
      <c r="C8" s="26"/>
      <c r="D8" s="26"/>
      <c r="E8" s="26"/>
      <c r="F8" s="97" t="s">
        <v>190</v>
      </c>
      <c r="G8" s="29"/>
      <c r="H8" s="29"/>
      <c r="I8" s="25"/>
      <c r="J8" s="28" t="s">
        <v>16</v>
      </c>
      <c r="K8" s="26"/>
      <c r="L8" s="26"/>
      <c r="M8" s="26"/>
      <c r="N8" s="26"/>
      <c r="O8" s="26"/>
      <c r="P8" s="166" t="s">
        <v>71</v>
      </c>
      <c r="Q8" s="166"/>
      <c r="R8" s="166"/>
      <c r="S8" s="25"/>
    </row>
    <row r="9" spans="1:19" ht="15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5"/>
      <c r="Q9" s="55"/>
      <c r="R9" s="55"/>
      <c r="S9" s="25"/>
    </row>
    <row r="10" spans="1:19" ht="15.75">
      <c r="A10" s="26" t="s">
        <v>23</v>
      </c>
      <c r="B10" s="26"/>
      <c r="C10" s="26"/>
      <c r="D10" s="26"/>
      <c r="E10" s="26"/>
      <c r="F10" s="56">
        <v>24</v>
      </c>
      <c r="G10" s="29"/>
      <c r="H10" s="29"/>
      <c r="I10" s="25"/>
      <c r="J10" s="28" t="s">
        <v>29</v>
      </c>
      <c r="K10" s="26"/>
      <c r="L10" s="26"/>
      <c r="M10" s="26"/>
      <c r="N10" s="26"/>
      <c r="O10" s="26"/>
      <c r="P10" s="166" t="s">
        <v>99</v>
      </c>
      <c r="Q10" s="166"/>
      <c r="R10" s="166"/>
      <c r="S10" s="25"/>
    </row>
    <row r="11" spans="1:19" ht="15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55"/>
      <c r="Q11" s="55"/>
      <c r="R11" s="55"/>
      <c r="S11" s="25"/>
    </row>
    <row r="12" spans="1:19" ht="15.75">
      <c r="A12" s="167" t="s">
        <v>3</v>
      </c>
      <c r="B12" s="167"/>
      <c r="C12" s="167"/>
      <c r="D12" s="167"/>
      <c r="E12" s="167"/>
      <c r="F12" s="167"/>
      <c r="G12" s="55"/>
      <c r="H12" s="55"/>
      <c r="I12" s="25"/>
      <c r="J12" s="28" t="s">
        <v>28</v>
      </c>
      <c r="K12" s="26"/>
      <c r="L12" s="26"/>
      <c r="M12" s="26"/>
      <c r="N12" s="26"/>
      <c r="O12" s="26"/>
      <c r="P12" s="166" t="s">
        <v>73</v>
      </c>
      <c r="Q12" s="166"/>
      <c r="R12" s="166"/>
      <c r="S12" s="25"/>
    </row>
    <row r="13" spans="1:19" ht="15.75">
      <c r="A13" s="26" t="s">
        <v>24</v>
      </c>
      <c r="B13" s="26"/>
      <c r="C13" s="26"/>
      <c r="D13" s="26"/>
      <c r="E13" s="26"/>
      <c r="F13" s="66">
        <v>23</v>
      </c>
      <c r="G13" s="57"/>
      <c r="H13" s="57"/>
      <c r="I13" s="25"/>
      <c r="J13" s="169"/>
      <c r="K13" s="167"/>
      <c r="L13" s="167"/>
      <c r="M13" s="167"/>
      <c r="N13" s="167"/>
      <c r="O13" s="167"/>
      <c r="P13" s="167"/>
      <c r="Q13" s="167"/>
      <c r="R13" s="26"/>
      <c r="S13" s="25"/>
    </row>
    <row r="15" spans="1:17" ht="15" customHeight="1">
      <c r="A15" s="161" t="s">
        <v>4</v>
      </c>
      <c r="B15" s="161" t="s">
        <v>5</v>
      </c>
      <c r="C15" s="161" t="s">
        <v>50</v>
      </c>
      <c r="D15" s="161" t="s">
        <v>6</v>
      </c>
      <c r="E15" s="163" t="s">
        <v>7</v>
      </c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5"/>
    </row>
    <row r="16" spans="1:17" ht="39.75" customHeight="1">
      <c r="A16" s="161"/>
      <c r="B16" s="161"/>
      <c r="C16" s="161"/>
      <c r="D16" s="161"/>
      <c r="E16" s="161" t="s">
        <v>51</v>
      </c>
      <c r="F16" s="161"/>
      <c r="G16" s="161" t="s">
        <v>60</v>
      </c>
      <c r="H16" s="161"/>
      <c r="I16" s="161" t="s">
        <v>8</v>
      </c>
      <c r="J16" s="161"/>
      <c r="K16" s="161" t="s">
        <v>9</v>
      </c>
      <c r="L16" s="161"/>
      <c r="M16" s="161" t="s">
        <v>10</v>
      </c>
      <c r="N16" s="161"/>
      <c r="O16" s="161" t="s">
        <v>11</v>
      </c>
      <c r="P16" s="161"/>
      <c r="Q16" s="162" t="s">
        <v>32</v>
      </c>
    </row>
    <row r="17" spans="1:17" ht="15">
      <c r="A17" s="161"/>
      <c r="B17" s="161"/>
      <c r="C17" s="161"/>
      <c r="D17" s="161"/>
      <c r="E17" s="30" t="s">
        <v>12</v>
      </c>
      <c r="F17" s="30" t="s">
        <v>13</v>
      </c>
      <c r="G17" s="30" t="s">
        <v>12</v>
      </c>
      <c r="H17" s="30" t="s">
        <v>13</v>
      </c>
      <c r="I17" s="30" t="s">
        <v>12</v>
      </c>
      <c r="J17" s="30" t="s">
        <v>13</v>
      </c>
      <c r="K17" s="30" t="s">
        <v>12</v>
      </c>
      <c r="L17" s="30" t="s">
        <v>13</v>
      </c>
      <c r="M17" s="30" t="s">
        <v>12</v>
      </c>
      <c r="N17" s="30" t="s">
        <v>13</v>
      </c>
      <c r="O17" s="30" t="s">
        <v>12</v>
      </c>
      <c r="P17" s="30" t="s">
        <v>13</v>
      </c>
      <c r="Q17" s="161"/>
    </row>
    <row r="18" spans="1:17" ht="15">
      <c r="A18" s="67">
        <v>1</v>
      </c>
      <c r="B18" s="137" t="s">
        <v>196</v>
      </c>
      <c r="C18" s="146" t="s">
        <v>193</v>
      </c>
      <c r="D18" s="2">
        <v>14</v>
      </c>
      <c r="E18" s="94">
        <v>0.0029282407407407412</v>
      </c>
      <c r="F18" s="6">
        <v>22</v>
      </c>
      <c r="G18" s="58">
        <v>9.9</v>
      </c>
      <c r="H18" s="6">
        <v>20</v>
      </c>
      <c r="I18" s="7">
        <v>5</v>
      </c>
      <c r="J18" s="7">
        <v>16</v>
      </c>
      <c r="K18" s="6">
        <v>38</v>
      </c>
      <c r="L18" s="7">
        <v>53</v>
      </c>
      <c r="M18" s="6">
        <v>190</v>
      </c>
      <c r="N18" s="7">
        <v>18</v>
      </c>
      <c r="O18" s="6">
        <v>-15</v>
      </c>
      <c r="P18" s="7">
        <v>0</v>
      </c>
      <c r="Q18" s="31">
        <f>(F18+H18+J18+L18+N18+P18)</f>
        <v>129</v>
      </c>
    </row>
    <row r="19" spans="1:17" ht="15">
      <c r="A19" s="67">
        <v>2</v>
      </c>
      <c r="B19" s="137" t="s">
        <v>195</v>
      </c>
      <c r="C19" s="146" t="s">
        <v>193</v>
      </c>
      <c r="D19" s="2">
        <v>14</v>
      </c>
      <c r="E19" s="94">
        <v>0.003587962962962963</v>
      </c>
      <c r="F19" s="6">
        <v>8</v>
      </c>
      <c r="G19" s="58">
        <v>9.6</v>
      </c>
      <c r="H19" s="6">
        <v>26</v>
      </c>
      <c r="I19" s="7">
        <v>1</v>
      </c>
      <c r="J19" s="7">
        <v>4</v>
      </c>
      <c r="K19" s="6">
        <v>25</v>
      </c>
      <c r="L19" s="7">
        <v>24</v>
      </c>
      <c r="M19" s="6">
        <v>219</v>
      </c>
      <c r="N19" s="7">
        <v>39</v>
      </c>
      <c r="O19" s="6">
        <v>-3</v>
      </c>
      <c r="P19" s="7">
        <v>4</v>
      </c>
      <c r="Q19" s="31">
        <f aca="true" t="shared" si="0" ref="Q19:Q48">(F19+H19+J19+L19+N19+P19)</f>
        <v>105</v>
      </c>
    </row>
    <row r="20" spans="1:17" ht="15">
      <c r="A20" s="67">
        <v>3</v>
      </c>
      <c r="B20" s="136" t="s">
        <v>197</v>
      </c>
      <c r="C20" s="146" t="s">
        <v>193</v>
      </c>
      <c r="D20" s="2">
        <v>14</v>
      </c>
      <c r="E20" s="94">
        <v>0.0034027777777777784</v>
      </c>
      <c r="F20" s="6">
        <v>12</v>
      </c>
      <c r="G20" s="58">
        <v>9.3</v>
      </c>
      <c r="H20" s="6">
        <v>32</v>
      </c>
      <c r="I20" s="7">
        <v>8</v>
      </c>
      <c r="J20" s="7">
        <v>26</v>
      </c>
      <c r="K20" s="6">
        <v>32</v>
      </c>
      <c r="L20" s="7">
        <v>38</v>
      </c>
      <c r="M20" s="6">
        <v>196</v>
      </c>
      <c r="N20" s="7">
        <v>21</v>
      </c>
      <c r="O20" s="6">
        <v>5</v>
      </c>
      <c r="P20" s="7">
        <v>20</v>
      </c>
      <c r="Q20" s="31">
        <f t="shared" si="0"/>
        <v>149</v>
      </c>
    </row>
    <row r="21" spans="1:17" ht="15">
      <c r="A21" s="67">
        <v>4</v>
      </c>
      <c r="B21" s="137" t="s">
        <v>194</v>
      </c>
      <c r="C21" s="146" t="s">
        <v>193</v>
      </c>
      <c r="D21" s="2">
        <v>14</v>
      </c>
      <c r="E21" s="94">
        <v>0.0029282407407407412</v>
      </c>
      <c r="F21" s="6">
        <v>22</v>
      </c>
      <c r="G21" s="58">
        <v>9.9</v>
      </c>
      <c r="H21" s="6">
        <v>20</v>
      </c>
      <c r="I21" s="7">
        <v>5</v>
      </c>
      <c r="J21" s="7">
        <v>16</v>
      </c>
      <c r="K21" s="6">
        <v>38</v>
      </c>
      <c r="L21" s="7">
        <v>53</v>
      </c>
      <c r="M21" s="6">
        <v>190</v>
      </c>
      <c r="N21" s="7">
        <v>18</v>
      </c>
      <c r="O21" s="6">
        <v>-15</v>
      </c>
      <c r="P21" s="7">
        <v>0</v>
      </c>
      <c r="Q21" s="31">
        <f t="shared" si="0"/>
        <v>129</v>
      </c>
    </row>
    <row r="22" spans="1:17" ht="15">
      <c r="A22" s="67">
        <v>5</v>
      </c>
      <c r="B22" s="136" t="s">
        <v>191</v>
      </c>
      <c r="C22" s="146" t="s">
        <v>193</v>
      </c>
      <c r="D22" s="2">
        <v>14</v>
      </c>
      <c r="E22" s="94">
        <v>0.003009259259259259</v>
      </c>
      <c r="F22" s="6">
        <v>20</v>
      </c>
      <c r="G22" s="58">
        <v>9.9</v>
      </c>
      <c r="H22" s="6">
        <v>20</v>
      </c>
      <c r="I22" s="7">
        <v>6</v>
      </c>
      <c r="J22" s="7">
        <v>19</v>
      </c>
      <c r="K22" s="6">
        <v>32</v>
      </c>
      <c r="L22" s="7">
        <v>38</v>
      </c>
      <c r="M22" s="6">
        <v>220</v>
      </c>
      <c r="N22" s="7">
        <v>40</v>
      </c>
      <c r="O22" s="6">
        <v>-8</v>
      </c>
      <c r="P22" s="7">
        <v>0</v>
      </c>
      <c r="Q22" s="31">
        <f t="shared" si="0"/>
        <v>137</v>
      </c>
    </row>
    <row r="23" spans="1:17" ht="15">
      <c r="A23" s="67">
        <v>6</v>
      </c>
      <c r="B23" s="137" t="s">
        <v>192</v>
      </c>
      <c r="C23" s="146" t="s">
        <v>193</v>
      </c>
      <c r="D23" s="2">
        <v>14</v>
      </c>
      <c r="E23" s="94">
        <v>0.0031249999999999997</v>
      </c>
      <c r="F23" s="6">
        <v>17</v>
      </c>
      <c r="G23" s="58">
        <v>9.8</v>
      </c>
      <c r="H23" s="6">
        <v>22</v>
      </c>
      <c r="I23" s="7">
        <v>7</v>
      </c>
      <c r="J23" s="7">
        <v>22</v>
      </c>
      <c r="K23" s="6">
        <v>33</v>
      </c>
      <c r="L23" s="7">
        <v>40</v>
      </c>
      <c r="M23" s="6">
        <v>206</v>
      </c>
      <c r="N23" s="7">
        <v>26</v>
      </c>
      <c r="O23" s="6">
        <v>-5</v>
      </c>
      <c r="P23" s="7">
        <v>1</v>
      </c>
      <c r="Q23" s="31">
        <f t="shared" si="0"/>
        <v>128</v>
      </c>
    </row>
    <row r="24" spans="1:17" ht="15">
      <c r="A24" s="67">
        <v>7</v>
      </c>
      <c r="B24" s="136" t="s">
        <v>198</v>
      </c>
      <c r="C24" s="146" t="s">
        <v>193</v>
      </c>
      <c r="D24" s="2">
        <v>14</v>
      </c>
      <c r="E24" s="94">
        <v>0.003263888888888889</v>
      </c>
      <c r="F24" s="6">
        <v>15</v>
      </c>
      <c r="G24" s="58">
        <v>7.8</v>
      </c>
      <c r="H24" s="6">
        <v>66</v>
      </c>
      <c r="I24" s="7">
        <v>20</v>
      </c>
      <c r="J24" s="7">
        <v>62</v>
      </c>
      <c r="K24" s="6">
        <v>38</v>
      </c>
      <c r="L24" s="7">
        <v>53</v>
      </c>
      <c r="M24" s="6">
        <v>245</v>
      </c>
      <c r="N24" s="7">
        <v>60</v>
      </c>
      <c r="O24" s="6">
        <v>7</v>
      </c>
      <c r="P24" s="7">
        <v>24</v>
      </c>
      <c r="Q24" s="31">
        <f t="shared" si="0"/>
        <v>280</v>
      </c>
    </row>
    <row r="25" spans="1:17" ht="15">
      <c r="A25" s="67">
        <v>8</v>
      </c>
      <c r="B25" s="144" t="s">
        <v>199</v>
      </c>
      <c r="C25" s="2" t="s">
        <v>216</v>
      </c>
      <c r="D25" s="2">
        <v>14</v>
      </c>
      <c r="E25" s="94">
        <v>0.004027777777777778</v>
      </c>
      <c r="F25" s="6">
        <v>7</v>
      </c>
      <c r="G25" s="58">
        <v>13.5</v>
      </c>
      <c r="H25" s="6">
        <v>0</v>
      </c>
      <c r="I25" s="7">
        <v>0</v>
      </c>
      <c r="J25" s="7">
        <v>0</v>
      </c>
      <c r="K25" s="6">
        <v>16</v>
      </c>
      <c r="L25" s="7">
        <v>14</v>
      </c>
      <c r="M25" s="6">
        <v>186</v>
      </c>
      <c r="N25" s="7">
        <v>31</v>
      </c>
      <c r="O25" s="6">
        <v>21</v>
      </c>
      <c r="P25" s="7">
        <v>50</v>
      </c>
      <c r="Q25" s="31">
        <f t="shared" si="0"/>
        <v>102</v>
      </c>
    </row>
    <row r="26" spans="1:17" ht="15">
      <c r="A26" s="67">
        <v>9</v>
      </c>
      <c r="B26" s="137" t="s">
        <v>200</v>
      </c>
      <c r="C26" s="2" t="s">
        <v>216</v>
      </c>
      <c r="D26" s="2">
        <v>14</v>
      </c>
      <c r="E26" s="94">
        <v>0.004189814814814815</v>
      </c>
      <c r="F26" s="6">
        <v>4</v>
      </c>
      <c r="G26" s="58">
        <v>10.9</v>
      </c>
      <c r="H26" s="6">
        <v>17</v>
      </c>
      <c r="I26" s="7">
        <v>25</v>
      </c>
      <c r="J26" s="7">
        <v>36</v>
      </c>
      <c r="K26" s="6">
        <v>27</v>
      </c>
      <c r="L26" s="7">
        <v>35</v>
      </c>
      <c r="M26" s="4">
        <v>162</v>
      </c>
      <c r="N26" s="7">
        <v>19</v>
      </c>
      <c r="O26" s="6">
        <v>-8</v>
      </c>
      <c r="P26" s="7">
        <v>0</v>
      </c>
      <c r="Q26" s="31">
        <f t="shared" si="0"/>
        <v>111</v>
      </c>
    </row>
    <row r="27" spans="1:17" ht="15">
      <c r="A27" s="67">
        <v>10</v>
      </c>
      <c r="B27" s="137" t="s">
        <v>201</v>
      </c>
      <c r="C27" s="2" t="s">
        <v>216</v>
      </c>
      <c r="D27" s="2">
        <v>14</v>
      </c>
      <c r="E27" s="94">
        <v>0</v>
      </c>
      <c r="F27" s="6">
        <v>0</v>
      </c>
      <c r="G27" s="58">
        <v>0</v>
      </c>
      <c r="H27" s="6">
        <v>0</v>
      </c>
      <c r="I27" s="7">
        <v>0</v>
      </c>
      <c r="J27" s="7">
        <v>0</v>
      </c>
      <c r="K27" s="6">
        <v>0</v>
      </c>
      <c r="L27" s="7">
        <v>0</v>
      </c>
      <c r="M27" s="6">
        <v>0</v>
      </c>
      <c r="N27" s="7">
        <v>0</v>
      </c>
      <c r="O27" s="6">
        <v>0</v>
      </c>
      <c r="P27" s="7">
        <v>0</v>
      </c>
      <c r="Q27" s="31">
        <f t="shared" si="0"/>
        <v>0</v>
      </c>
    </row>
    <row r="28" spans="1:17" ht="15">
      <c r="A28" s="67">
        <v>11</v>
      </c>
      <c r="B28" s="136" t="s">
        <v>203</v>
      </c>
      <c r="C28" s="2" t="s">
        <v>216</v>
      </c>
      <c r="D28" s="2">
        <v>14</v>
      </c>
      <c r="E28" s="94">
        <v>0.004456018518518519</v>
      </c>
      <c r="F28" s="6">
        <v>0</v>
      </c>
      <c r="G28" s="58">
        <v>11.8</v>
      </c>
      <c r="H28" s="6">
        <v>8</v>
      </c>
      <c r="I28" s="7">
        <v>17</v>
      </c>
      <c r="J28" s="7">
        <v>20</v>
      </c>
      <c r="K28" s="6">
        <v>26</v>
      </c>
      <c r="L28" s="7">
        <v>32</v>
      </c>
      <c r="M28" s="6">
        <v>172</v>
      </c>
      <c r="N28" s="7">
        <v>24</v>
      </c>
      <c r="O28" s="6">
        <v>-20</v>
      </c>
      <c r="P28" s="7">
        <v>0</v>
      </c>
      <c r="Q28" s="31">
        <f t="shared" si="0"/>
        <v>84</v>
      </c>
    </row>
    <row r="29" spans="1:17" ht="15">
      <c r="A29" s="67">
        <v>12</v>
      </c>
      <c r="B29" s="137" t="s">
        <v>202</v>
      </c>
      <c r="C29" s="2" t="s">
        <v>216</v>
      </c>
      <c r="D29" s="2">
        <v>14</v>
      </c>
      <c r="E29" s="94">
        <v>0.004456018518518519</v>
      </c>
      <c r="F29" s="6">
        <v>0</v>
      </c>
      <c r="G29" s="58">
        <v>11.8</v>
      </c>
      <c r="H29" s="6">
        <v>8</v>
      </c>
      <c r="I29" s="7">
        <v>17</v>
      </c>
      <c r="J29" s="7">
        <v>20</v>
      </c>
      <c r="K29" s="6">
        <v>26</v>
      </c>
      <c r="L29" s="7">
        <v>32</v>
      </c>
      <c r="M29" s="6">
        <v>172</v>
      </c>
      <c r="N29" s="7">
        <v>24</v>
      </c>
      <c r="O29" s="6">
        <v>-20</v>
      </c>
      <c r="P29" s="7">
        <v>0</v>
      </c>
      <c r="Q29" s="31">
        <f t="shared" si="0"/>
        <v>84</v>
      </c>
    </row>
    <row r="30" spans="1:17" ht="15">
      <c r="A30" s="67">
        <v>13</v>
      </c>
      <c r="B30" s="137" t="s">
        <v>204</v>
      </c>
      <c r="C30" s="2" t="s">
        <v>216</v>
      </c>
      <c r="D30" s="2">
        <v>14</v>
      </c>
      <c r="E30" s="94">
        <v>0.004189814814814815</v>
      </c>
      <c r="F30" s="6">
        <v>4</v>
      </c>
      <c r="G30" s="58">
        <v>10.9</v>
      </c>
      <c r="H30" s="6">
        <v>17</v>
      </c>
      <c r="I30" s="7">
        <v>25</v>
      </c>
      <c r="J30" s="7">
        <v>36</v>
      </c>
      <c r="K30" s="6">
        <v>27</v>
      </c>
      <c r="L30" s="7">
        <v>35</v>
      </c>
      <c r="M30" s="4">
        <v>162</v>
      </c>
      <c r="N30" s="7">
        <v>19</v>
      </c>
      <c r="O30" s="6">
        <v>-8</v>
      </c>
      <c r="P30" s="7">
        <v>0</v>
      </c>
      <c r="Q30" s="31">
        <f t="shared" si="0"/>
        <v>111</v>
      </c>
    </row>
    <row r="31" spans="1:17" ht="15">
      <c r="A31" s="68">
        <v>14</v>
      </c>
      <c r="B31" s="137" t="s">
        <v>205</v>
      </c>
      <c r="C31" s="2" t="s">
        <v>216</v>
      </c>
      <c r="D31" s="2">
        <v>14</v>
      </c>
      <c r="E31" s="94">
        <v>0.0032870370370370367</v>
      </c>
      <c r="F31" s="6">
        <v>25</v>
      </c>
      <c r="G31" s="58">
        <v>9.7</v>
      </c>
      <c r="H31" s="6">
        <v>36</v>
      </c>
      <c r="I31" s="7">
        <v>30</v>
      </c>
      <c r="J31" s="7">
        <v>47</v>
      </c>
      <c r="K31" s="6">
        <v>31</v>
      </c>
      <c r="L31" s="7">
        <v>47</v>
      </c>
      <c r="M31" s="6">
        <v>185</v>
      </c>
      <c r="N31" s="7">
        <v>31</v>
      </c>
      <c r="O31" s="6">
        <v>18</v>
      </c>
      <c r="P31" s="7">
        <v>41</v>
      </c>
      <c r="Q31" s="31">
        <f t="shared" si="0"/>
        <v>227</v>
      </c>
    </row>
    <row r="32" spans="1:17" ht="15">
      <c r="A32" s="68">
        <v>15</v>
      </c>
      <c r="B32" s="137" t="s">
        <v>206</v>
      </c>
      <c r="C32" s="2" t="s">
        <v>216</v>
      </c>
      <c r="D32" s="2">
        <v>14</v>
      </c>
      <c r="E32" s="94">
        <v>0.004456018518518519</v>
      </c>
      <c r="F32" s="6">
        <v>0</v>
      </c>
      <c r="G32" s="58">
        <v>11.8</v>
      </c>
      <c r="H32" s="6">
        <v>8</v>
      </c>
      <c r="I32" s="7">
        <v>17</v>
      </c>
      <c r="J32" s="7">
        <v>20</v>
      </c>
      <c r="K32" s="6">
        <v>26</v>
      </c>
      <c r="L32" s="7">
        <v>32</v>
      </c>
      <c r="M32" s="6">
        <v>172</v>
      </c>
      <c r="N32" s="7">
        <v>24</v>
      </c>
      <c r="O32" s="6">
        <v>-20</v>
      </c>
      <c r="P32" s="7">
        <v>0</v>
      </c>
      <c r="Q32" s="31">
        <f t="shared" si="0"/>
        <v>84</v>
      </c>
    </row>
    <row r="33" spans="1:17" ht="15">
      <c r="A33" s="68">
        <v>16</v>
      </c>
      <c r="B33" s="136" t="s">
        <v>207</v>
      </c>
      <c r="C33" s="2" t="s">
        <v>216</v>
      </c>
      <c r="D33" s="2">
        <v>14</v>
      </c>
      <c r="E33" s="94">
        <v>0.0032870370370370367</v>
      </c>
      <c r="F33" s="6">
        <v>25</v>
      </c>
      <c r="G33" s="58">
        <v>9.7</v>
      </c>
      <c r="H33" s="6">
        <v>36</v>
      </c>
      <c r="I33" s="7">
        <v>30</v>
      </c>
      <c r="J33" s="7">
        <v>47</v>
      </c>
      <c r="K33" s="6">
        <v>31</v>
      </c>
      <c r="L33" s="7">
        <v>47</v>
      </c>
      <c r="M33" s="6">
        <v>185</v>
      </c>
      <c r="N33" s="7">
        <v>31</v>
      </c>
      <c r="O33" s="6">
        <v>18</v>
      </c>
      <c r="P33" s="7">
        <v>41</v>
      </c>
      <c r="Q33" s="31">
        <f t="shared" si="0"/>
        <v>227</v>
      </c>
    </row>
    <row r="34" spans="1:17" ht="15">
      <c r="A34" s="68">
        <v>17</v>
      </c>
      <c r="B34" s="136" t="s">
        <v>208</v>
      </c>
      <c r="C34" s="2" t="s">
        <v>216</v>
      </c>
      <c r="D34" s="2">
        <v>14</v>
      </c>
      <c r="E34" s="94">
        <v>0.004456018518518519</v>
      </c>
      <c r="F34" s="6">
        <v>0</v>
      </c>
      <c r="G34" s="58">
        <v>11.8</v>
      </c>
      <c r="H34" s="6">
        <v>8</v>
      </c>
      <c r="I34" s="7">
        <v>17</v>
      </c>
      <c r="J34" s="7">
        <v>20</v>
      </c>
      <c r="K34" s="6">
        <v>26</v>
      </c>
      <c r="L34" s="7">
        <v>32</v>
      </c>
      <c r="M34" s="6">
        <v>172</v>
      </c>
      <c r="N34" s="7">
        <v>24</v>
      </c>
      <c r="O34" s="6">
        <v>-20</v>
      </c>
      <c r="P34" s="7">
        <v>0</v>
      </c>
      <c r="Q34" s="31">
        <f t="shared" si="0"/>
        <v>84</v>
      </c>
    </row>
    <row r="35" spans="1:17" ht="15">
      <c r="A35" s="68">
        <v>18</v>
      </c>
      <c r="B35" s="137" t="s">
        <v>209</v>
      </c>
      <c r="C35" s="2" t="s">
        <v>216</v>
      </c>
      <c r="D35" s="2">
        <v>14</v>
      </c>
      <c r="E35" s="94">
        <v>0.003761574074074074</v>
      </c>
      <c r="F35" s="6">
        <v>15</v>
      </c>
      <c r="G35" s="58">
        <v>9.1</v>
      </c>
      <c r="H35" s="6">
        <v>16</v>
      </c>
      <c r="I35" s="7">
        <v>5</v>
      </c>
      <c r="J35" s="7">
        <v>4</v>
      </c>
      <c r="K35" s="6">
        <v>17</v>
      </c>
      <c r="L35" s="7">
        <v>15</v>
      </c>
      <c r="M35" s="6">
        <v>157</v>
      </c>
      <c r="N35" s="7">
        <v>17</v>
      </c>
      <c r="O35" s="6">
        <v>3</v>
      </c>
      <c r="P35" s="7">
        <v>10</v>
      </c>
      <c r="Q35" s="31">
        <f t="shared" si="0"/>
        <v>77</v>
      </c>
    </row>
    <row r="36" spans="1:17" ht="15">
      <c r="A36" s="68">
        <v>19</v>
      </c>
      <c r="B36" s="136" t="s">
        <v>210</v>
      </c>
      <c r="C36" s="2" t="s">
        <v>216</v>
      </c>
      <c r="D36" s="2">
        <v>14</v>
      </c>
      <c r="E36" s="94">
        <v>0.004027777777777778</v>
      </c>
      <c r="F36" s="6">
        <v>7</v>
      </c>
      <c r="G36" s="58">
        <v>13.5</v>
      </c>
      <c r="H36" s="6">
        <v>0</v>
      </c>
      <c r="I36" s="7">
        <v>0</v>
      </c>
      <c r="J36" s="7">
        <v>0</v>
      </c>
      <c r="K36" s="6">
        <v>16</v>
      </c>
      <c r="L36" s="7">
        <v>14</v>
      </c>
      <c r="M36" s="6">
        <v>186</v>
      </c>
      <c r="N36" s="7">
        <v>31</v>
      </c>
      <c r="O36" s="6">
        <v>21</v>
      </c>
      <c r="P36" s="7">
        <v>50</v>
      </c>
      <c r="Q36" s="31">
        <f t="shared" si="0"/>
        <v>102</v>
      </c>
    </row>
    <row r="37" spans="1:17" ht="15">
      <c r="A37" s="68">
        <v>20</v>
      </c>
      <c r="B37" s="136" t="s">
        <v>211</v>
      </c>
      <c r="C37" s="2" t="s">
        <v>216</v>
      </c>
      <c r="D37" s="2">
        <v>14</v>
      </c>
      <c r="E37" s="41">
        <v>0.00417824074074074</v>
      </c>
      <c r="F37" s="6">
        <v>10</v>
      </c>
      <c r="G37" s="58">
        <v>6.2</v>
      </c>
      <c r="H37" s="6">
        <v>16</v>
      </c>
      <c r="I37" s="7">
        <v>10</v>
      </c>
      <c r="J37" s="7">
        <v>14</v>
      </c>
      <c r="K37" s="6">
        <v>23</v>
      </c>
      <c r="L37" s="7">
        <v>35</v>
      </c>
      <c r="M37" s="6">
        <v>124</v>
      </c>
      <c r="N37" s="7">
        <v>7</v>
      </c>
      <c r="O37" s="6">
        <v>-10</v>
      </c>
      <c r="P37" s="7">
        <v>0</v>
      </c>
      <c r="Q37" s="31">
        <f t="shared" si="0"/>
        <v>82</v>
      </c>
    </row>
    <row r="38" spans="1:17" ht="15">
      <c r="A38" s="68">
        <v>21</v>
      </c>
      <c r="B38" s="136" t="s">
        <v>212</v>
      </c>
      <c r="C38" s="2" t="s">
        <v>216</v>
      </c>
      <c r="D38" s="2">
        <v>14</v>
      </c>
      <c r="E38" s="41">
        <v>0.0037037037037037034</v>
      </c>
      <c r="F38" s="6">
        <v>20</v>
      </c>
      <c r="G38" s="58">
        <v>6.5</v>
      </c>
      <c r="H38" s="6">
        <v>56</v>
      </c>
      <c r="I38" s="7">
        <v>22</v>
      </c>
      <c r="J38" s="7">
        <v>38</v>
      </c>
      <c r="K38" s="6">
        <v>25</v>
      </c>
      <c r="L38" s="7">
        <v>39</v>
      </c>
      <c r="M38" s="6">
        <v>163</v>
      </c>
      <c r="N38" s="7">
        <v>26</v>
      </c>
      <c r="O38" s="6">
        <v>-1</v>
      </c>
      <c r="P38" s="7">
        <v>3</v>
      </c>
      <c r="Q38" s="31">
        <f t="shared" si="0"/>
        <v>182</v>
      </c>
    </row>
    <row r="39" spans="1:17" ht="15">
      <c r="A39" s="68">
        <v>22</v>
      </c>
      <c r="B39" s="136" t="s">
        <v>213</v>
      </c>
      <c r="C39" s="2" t="s">
        <v>216</v>
      </c>
      <c r="D39" s="2">
        <v>14</v>
      </c>
      <c r="E39" s="94">
        <v>0.003993055555555556</v>
      </c>
      <c r="F39" s="6">
        <v>14</v>
      </c>
      <c r="G39" s="58">
        <v>9.05</v>
      </c>
      <c r="H39" s="6">
        <v>8</v>
      </c>
      <c r="I39" s="7">
        <v>18</v>
      </c>
      <c r="J39" s="7">
        <v>30</v>
      </c>
      <c r="K39" s="6">
        <v>24</v>
      </c>
      <c r="L39" s="7">
        <v>37</v>
      </c>
      <c r="M39" s="6">
        <v>163</v>
      </c>
      <c r="N39" s="7">
        <v>26</v>
      </c>
      <c r="O39" s="6">
        <v>8</v>
      </c>
      <c r="P39" s="7">
        <v>17</v>
      </c>
      <c r="Q39" s="31">
        <f t="shared" si="0"/>
        <v>132</v>
      </c>
    </row>
    <row r="40" spans="1:17" ht="15">
      <c r="A40" s="68">
        <v>23</v>
      </c>
      <c r="B40" s="136" t="s">
        <v>214</v>
      </c>
      <c r="C40" s="2" t="s">
        <v>216</v>
      </c>
      <c r="D40" s="2">
        <v>14</v>
      </c>
      <c r="E40" s="94">
        <v>0.004340277777777778</v>
      </c>
      <c r="F40" s="6">
        <v>18</v>
      </c>
      <c r="G40" s="58">
        <v>9.45</v>
      </c>
      <c r="H40" s="6">
        <v>9</v>
      </c>
      <c r="I40" s="7">
        <v>22</v>
      </c>
      <c r="J40" s="7">
        <v>38</v>
      </c>
      <c r="K40" s="6">
        <v>28</v>
      </c>
      <c r="L40" s="7">
        <v>47</v>
      </c>
      <c r="M40" s="6">
        <v>168</v>
      </c>
      <c r="N40" s="7">
        <v>29</v>
      </c>
      <c r="O40" s="6">
        <v>9</v>
      </c>
      <c r="P40" s="7">
        <v>20</v>
      </c>
      <c r="Q40" s="31">
        <f t="shared" si="0"/>
        <v>161</v>
      </c>
    </row>
    <row r="41" spans="1:17" ht="15">
      <c r="A41" s="68">
        <v>24</v>
      </c>
      <c r="B41" s="137" t="s">
        <v>215</v>
      </c>
      <c r="C41" s="2" t="s">
        <v>216</v>
      </c>
      <c r="D41" s="2">
        <v>14</v>
      </c>
      <c r="E41" s="94">
        <v>0.003587962962962963</v>
      </c>
      <c r="F41" s="6">
        <v>23</v>
      </c>
      <c r="G41" s="58">
        <v>10.1</v>
      </c>
      <c r="H41" s="6">
        <v>2</v>
      </c>
      <c r="I41" s="7">
        <v>16</v>
      </c>
      <c r="J41" s="7">
        <v>26</v>
      </c>
      <c r="K41" s="6">
        <v>28</v>
      </c>
      <c r="L41" s="7">
        <v>50</v>
      </c>
      <c r="M41" s="6">
        <v>170</v>
      </c>
      <c r="N41" s="7">
        <v>30</v>
      </c>
      <c r="O41" s="6">
        <v>4</v>
      </c>
      <c r="P41" s="7">
        <v>9</v>
      </c>
      <c r="Q41" s="31">
        <f t="shared" si="0"/>
        <v>140</v>
      </c>
    </row>
    <row r="42" spans="1:17" ht="15">
      <c r="A42" s="68"/>
      <c r="B42" s="42"/>
      <c r="C42" s="45"/>
      <c r="D42" s="3"/>
      <c r="E42" s="94"/>
      <c r="F42" s="6"/>
      <c r="G42" s="58"/>
      <c r="H42" s="6"/>
      <c r="I42" s="7"/>
      <c r="J42" s="7"/>
      <c r="K42" s="6"/>
      <c r="L42" s="7"/>
      <c r="M42" s="6"/>
      <c r="N42" s="7"/>
      <c r="O42" s="6"/>
      <c r="P42" s="7"/>
      <c r="Q42" s="31">
        <f t="shared" si="0"/>
        <v>0</v>
      </c>
    </row>
    <row r="43" spans="1:17" ht="15">
      <c r="A43" s="68"/>
      <c r="B43" s="12"/>
      <c r="C43" s="45"/>
      <c r="D43" s="9"/>
      <c r="E43" s="94"/>
      <c r="F43" s="6"/>
      <c r="G43" s="58"/>
      <c r="H43" s="6"/>
      <c r="I43" s="7"/>
      <c r="J43" s="7"/>
      <c r="K43" s="6"/>
      <c r="L43" s="7"/>
      <c r="M43" s="6"/>
      <c r="N43" s="7"/>
      <c r="O43" s="6"/>
      <c r="P43" s="7"/>
      <c r="Q43" s="31">
        <f t="shared" si="0"/>
        <v>0</v>
      </c>
    </row>
    <row r="44" spans="1:17" ht="15">
      <c r="A44" s="71"/>
      <c r="B44" s="13"/>
      <c r="C44" s="46"/>
      <c r="D44" s="9"/>
      <c r="E44" s="94"/>
      <c r="F44" s="6"/>
      <c r="G44" s="58"/>
      <c r="H44" s="6"/>
      <c r="I44" s="7"/>
      <c r="J44" s="7"/>
      <c r="K44" s="6"/>
      <c r="L44" s="7"/>
      <c r="M44" s="6"/>
      <c r="N44" s="7"/>
      <c r="O44" s="6"/>
      <c r="P44" s="7"/>
      <c r="Q44" s="31">
        <f t="shared" si="0"/>
        <v>0</v>
      </c>
    </row>
    <row r="45" spans="1:17" ht="15.75" customHeight="1">
      <c r="A45" s="68"/>
      <c r="B45" s="12"/>
      <c r="C45" s="45"/>
      <c r="D45" s="10"/>
      <c r="E45" s="94"/>
      <c r="F45" s="6"/>
      <c r="G45" s="58"/>
      <c r="H45" s="6"/>
      <c r="I45" s="7"/>
      <c r="J45" s="7"/>
      <c r="K45" s="6"/>
      <c r="L45" s="7"/>
      <c r="M45" s="6"/>
      <c r="N45" s="7"/>
      <c r="O45" s="6"/>
      <c r="P45" s="7"/>
      <c r="Q45" s="31">
        <f t="shared" si="0"/>
        <v>0</v>
      </c>
    </row>
    <row r="46" spans="1:17" ht="15">
      <c r="A46" s="68"/>
      <c r="B46" s="12"/>
      <c r="C46" s="45"/>
      <c r="D46" s="10"/>
      <c r="E46" s="94"/>
      <c r="F46" s="6"/>
      <c r="G46" s="58"/>
      <c r="H46" s="6"/>
      <c r="I46" s="7"/>
      <c r="J46" s="7"/>
      <c r="K46" s="6"/>
      <c r="L46" s="7"/>
      <c r="M46" s="6"/>
      <c r="N46" s="7"/>
      <c r="O46" s="6"/>
      <c r="P46" s="7"/>
      <c r="Q46" s="31">
        <f t="shared" si="0"/>
        <v>0</v>
      </c>
    </row>
    <row r="47" spans="1:17" ht="15">
      <c r="A47" s="68"/>
      <c r="B47" s="12"/>
      <c r="C47" s="46"/>
      <c r="D47" s="10"/>
      <c r="E47" s="94"/>
      <c r="F47" s="6"/>
      <c r="G47" s="58"/>
      <c r="H47" s="6"/>
      <c r="I47" s="7"/>
      <c r="J47" s="7"/>
      <c r="K47" s="6"/>
      <c r="L47" s="7"/>
      <c r="M47" s="6"/>
      <c r="N47" s="7"/>
      <c r="O47" s="6"/>
      <c r="P47" s="7"/>
      <c r="Q47" s="31">
        <f t="shared" si="0"/>
        <v>0</v>
      </c>
    </row>
    <row r="48" spans="1:17" ht="15">
      <c r="A48" s="32"/>
      <c r="B48" s="21" t="s">
        <v>33</v>
      </c>
      <c r="C48" s="69"/>
      <c r="D48" s="70"/>
      <c r="E48" s="95">
        <f>SUM(E18:E47)</f>
        <v>0.08664351851851854</v>
      </c>
      <c r="F48" s="17">
        <f aca="true" t="shared" si="1" ref="F48:P48">SUM(F18:F47)</f>
        <v>288</v>
      </c>
      <c r="G48" s="59">
        <f t="shared" si="1"/>
        <v>232</v>
      </c>
      <c r="H48" s="17">
        <f>SUM(H18:H47)</f>
        <v>451</v>
      </c>
      <c r="I48" s="18">
        <f t="shared" si="1"/>
        <v>323</v>
      </c>
      <c r="J48" s="18">
        <f t="shared" si="1"/>
        <v>561</v>
      </c>
      <c r="K48" s="17">
        <f t="shared" si="1"/>
        <v>633</v>
      </c>
      <c r="L48" s="18">
        <f t="shared" si="1"/>
        <v>842</v>
      </c>
      <c r="M48" s="17">
        <f t="shared" si="1"/>
        <v>4165</v>
      </c>
      <c r="N48" s="18">
        <f t="shared" si="1"/>
        <v>615</v>
      </c>
      <c r="O48" s="17">
        <f t="shared" si="1"/>
        <v>-39</v>
      </c>
      <c r="P48" s="18">
        <f t="shared" si="1"/>
        <v>290</v>
      </c>
      <c r="Q48" s="31">
        <f t="shared" si="0"/>
        <v>3047</v>
      </c>
    </row>
    <row r="49" spans="1:17" ht="15.75" customHeight="1">
      <c r="A49" s="159" t="s">
        <v>22</v>
      </c>
      <c r="B49" s="160"/>
      <c r="C49" s="18"/>
      <c r="D49" s="18"/>
      <c r="E49" s="47">
        <f>SUM(E18:E47)/F13</f>
        <v>0.0037671095008051537</v>
      </c>
      <c r="F49" s="19">
        <f>SUM(F18:F47)/$F13</f>
        <v>12.521739130434783</v>
      </c>
      <c r="G49" s="60">
        <f>SUM(G18:G47)/$F13</f>
        <v>10.08695652173913</v>
      </c>
      <c r="H49" s="19">
        <f>SUM(H18:H47)/$F13</f>
        <v>19.608695652173914</v>
      </c>
      <c r="I49" s="19">
        <f aca="true" t="shared" si="2" ref="I49:P49">SUM(I18:I47)/$F13</f>
        <v>14.043478260869565</v>
      </c>
      <c r="J49" s="19">
        <f t="shared" si="2"/>
        <v>24.391304347826086</v>
      </c>
      <c r="K49" s="19">
        <f t="shared" si="2"/>
        <v>27.52173913043478</v>
      </c>
      <c r="L49" s="19">
        <f t="shared" si="2"/>
        <v>36.608695652173914</v>
      </c>
      <c r="M49" s="19">
        <f t="shared" si="2"/>
        <v>181.08695652173913</v>
      </c>
      <c r="N49" s="19">
        <f t="shared" si="2"/>
        <v>26.73913043478261</v>
      </c>
      <c r="O49" s="19">
        <f t="shared" si="2"/>
        <v>-1.6956521739130435</v>
      </c>
      <c r="P49" s="19">
        <f t="shared" si="2"/>
        <v>12.608695652173912</v>
      </c>
      <c r="Q49" s="19">
        <f>SUM(Q18:Q47)/$F13/6</f>
        <v>22.079710144927535</v>
      </c>
    </row>
    <row r="50" spans="1:19" ht="15">
      <c r="A50" s="20"/>
      <c r="B50" s="20" t="s">
        <v>14</v>
      </c>
      <c r="C50" s="20"/>
      <c r="D50" s="20"/>
      <c r="E50" s="27" t="s">
        <v>25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15">
      <c r="A51" s="20"/>
      <c r="B51" s="27" t="s">
        <v>15</v>
      </c>
      <c r="C51" s="20"/>
      <c r="D51" s="20"/>
      <c r="F51" s="20"/>
      <c r="G51" s="20"/>
      <c r="H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4" ht="15">
      <c r="B54" s="73"/>
    </row>
    <row r="56" ht="15">
      <c r="A56" s="20"/>
    </row>
  </sheetData>
  <sheetProtection selectLockedCells="1"/>
  <mergeCells count="23">
    <mergeCell ref="A1:S1"/>
    <mergeCell ref="A2:S2"/>
    <mergeCell ref="A3:S3"/>
    <mergeCell ref="J5:Q5"/>
    <mergeCell ref="D6:F6"/>
    <mergeCell ref="A12:F12"/>
    <mergeCell ref="D15:D17"/>
    <mergeCell ref="Q16:Q17"/>
    <mergeCell ref="M16:N16"/>
    <mergeCell ref="P8:R8"/>
    <mergeCell ref="P10:R10"/>
    <mergeCell ref="P12:R12"/>
    <mergeCell ref="J13:Q13"/>
    <mergeCell ref="A49:B49"/>
    <mergeCell ref="K16:L16"/>
    <mergeCell ref="O16:P16"/>
    <mergeCell ref="I16:J16"/>
    <mergeCell ref="C15:C17"/>
    <mergeCell ref="A15:A17"/>
    <mergeCell ref="B15:B17"/>
    <mergeCell ref="E16:F16"/>
    <mergeCell ref="G16:H16"/>
    <mergeCell ref="E15:Q15"/>
  </mergeCells>
  <conditionalFormatting sqref="K27 K31">
    <cfRule type="cellIs" priority="9" dxfId="74" operator="equal" stopIfTrue="1">
      <formula>0</formula>
    </cfRule>
  </conditionalFormatting>
  <conditionalFormatting sqref="K28">
    <cfRule type="cellIs" priority="8" dxfId="74" operator="equal" stopIfTrue="1">
      <formula>0</formula>
    </cfRule>
  </conditionalFormatting>
  <conditionalFormatting sqref="K27">
    <cfRule type="cellIs" priority="7" dxfId="74" operator="equal" stopIfTrue="1">
      <formula>0</formula>
    </cfRule>
  </conditionalFormatting>
  <conditionalFormatting sqref="K31">
    <cfRule type="cellIs" priority="6" dxfId="74" operator="equal" stopIfTrue="1">
      <formula>0</formula>
    </cfRule>
  </conditionalFormatting>
  <conditionalFormatting sqref="K32">
    <cfRule type="cellIs" priority="5" dxfId="74" operator="equal" stopIfTrue="1">
      <formula>0</formula>
    </cfRule>
  </conditionalFormatting>
  <conditionalFormatting sqref="K33">
    <cfRule type="cellIs" priority="4" dxfId="74" operator="equal" stopIfTrue="1">
      <formula>0</formula>
    </cfRule>
  </conditionalFormatting>
  <conditionalFormatting sqref="K37">
    <cfRule type="cellIs" priority="3" dxfId="74" operator="equal" stopIfTrue="1">
      <formula>0</formula>
    </cfRule>
  </conditionalFormatting>
  <conditionalFormatting sqref="K37">
    <cfRule type="cellIs" priority="2" dxfId="74" operator="equal" stopIfTrue="1">
      <formula>0</formula>
    </cfRule>
  </conditionalFormatting>
  <conditionalFormatting sqref="K39">
    <cfRule type="cellIs" priority="1" dxfId="74" operator="equal" stopIfTrue="1">
      <formula>0</formula>
    </cfRule>
  </conditionalFormatting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S56"/>
  <sheetViews>
    <sheetView view="pageBreakPreview" zoomScale="80" zoomScaleNormal="70" zoomScaleSheetLayoutView="80" zoomScalePageLayoutView="0" workbookViewId="0" topLeftCell="A1">
      <selection activeCell="A3" sqref="A3:S3"/>
    </sheetView>
  </sheetViews>
  <sheetFormatPr defaultColWidth="9.140625" defaultRowHeight="15"/>
  <cols>
    <col min="1" max="1" width="3.421875" style="27" customWidth="1"/>
    <col min="2" max="2" width="25.421875" style="27" customWidth="1"/>
    <col min="3" max="3" width="5.7109375" style="27" customWidth="1"/>
    <col min="4" max="4" width="8.7109375" style="27" customWidth="1"/>
    <col min="5" max="5" width="13.140625" style="27" customWidth="1"/>
    <col min="6" max="8" width="8.8515625" style="27" customWidth="1"/>
    <col min="9" max="9" width="9.28125" style="27" customWidth="1"/>
    <col min="10" max="10" width="9.140625" style="27" customWidth="1"/>
    <col min="11" max="11" width="8.8515625" style="27" customWidth="1"/>
    <col min="12" max="12" width="9.8515625" style="27" customWidth="1"/>
    <col min="13" max="14" width="9.421875" style="27" customWidth="1"/>
    <col min="15" max="15" width="10.28125" style="27" customWidth="1"/>
    <col min="16" max="16" width="9.421875" style="27" customWidth="1"/>
    <col min="17" max="17" width="10.140625" style="27" customWidth="1"/>
    <col min="18" max="18" width="10.28125" style="27" bestFit="1" customWidth="1"/>
    <col min="19" max="19" width="9.28125" style="27" customWidth="1"/>
    <col min="20" max="16384" width="9.140625" style="27" customWidth="1"/>
  </cols>
  <sheetData>
    <row r="1" spans="1:19" ht="15.75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</row>
    <row r="2" spans="1:19" ht="15.75">
      <c r="A2" s="168" t="s">
        <v>53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</row>
    <row r="3" spans="1:19" ht="15.75">
      <c r="A3" s="168" t="s">
        <v>66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</row>
    <row r="4" spans="1:19" ht="15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.75">
      <c r="A5" s="26" t="s">
        <v>1</v>
      </c>
      <c r="B5" s="26"/>
      <c r="C5" s="26"/>
      <c r="D5" s="26"/>
      <c r="E5" s="26"/>
      <c r="F5" s="26"/>
      <c r="G5" s="26"/>
      <c r="H5" s="26"/>
      <c r="I5" s="25"/>
      <c r="J5" s="167" t="s">
        <v>2</v>
      </c>
      <c r="K5" s="167"/>
      <c r="L5" s="167"/>
      <c r="M5" s="167"/>
      <c r="N5" s="167"/>
      <c r="O5" s="167"/>
      <c r="P5" s="167"/>
      <c r="Q5" s="167"/>
      <c r="S5" s="25"/>
    </row>
    <row r="6" spans="1:19" ht="15.75">
      <c r="A6" s="28" t="s">
        <v>26</v>
      </c>
      <c r="B6" s="26"/>
      <c r="C6" s="26"/>
      <c r="D6" s="166" t="s">
        <v>69</v>
      </c>
      <c r="E6" s="166"/>
      <c r="F6" s="166"/>
      <c r="G6" s="29"/>
      <c r="H6" s="29"/>
      <c r="I6" s="25"/>
      <c r="J6" s="28" t="s">
        <v>27</v>
      </c>
      <c r="K6" s="26"/>
      <c r="L6" s="26"/>
      <c r="M6" s="26"/>
      <c r="N6" s="26"/>
      <c r="O6" s="26"/>
      <c r="P6" s="26"/>
      <c r="Q6" s="26"/>
      <c r="R6" s="24">
        <f>F13/F10</f>
        <v>1</v>
      </c>
      <c r="S6" s="29"/>
    </row>
    <row r="7" spans="1:19" ht="15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5.75">
      <c r="A8" s="28" t="s">
        <v>17</v>
      </c>
      <c r="B8" s="26"/>
      <c r="C8" s="26"/>
      <c r="D8" s="26"/>
      <c r="E8" s="26"/>
      <c r="F8" s="97" t="s">
        <v>189</v>
      </c>
      <c r="G8" s="29"/>
      <c r="H8" s="29"/>
      <c r="I8" s="25"/>
      <c r="J8" s="28" t="s">
        <v>16</v>
      </c>
      <c r="K8" s="26"/>
      <c r="L8" s="26"/>
      <c r="M8" s="26"/>
      <c r="N8" s="26"/>
      <c r="O8" s="26"/>
      <c r="P8" s="166" t="s">
        <v>71</v>
      </c>
      <c r="Q8" s="166"/>
      <c r="R8" s="166"/>
      <c r="S8" s="25"/>
    </row>
    <row r="9" spans="1:19" ht="15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5"/>
      <c r="Q9" s="55"/>
      <c r="R9" s="55"/>
      <c r="S9" s="25"/>
    </row>
    <row r="10" spans="1:19" ht="15.75">
      <c r="A10" s="26" t="s">
        <v>23</v>
      </c>
      <c r="B10" s="26"/>
      <c r="C10" s="26"/>
      <c r="D10" s="26"/>
      <c r="E10" s="26"/>
      <c r="F10" s="56">
        <v>19</v>
      </c>
      <c r="G10" s="29"/>
      <c r="H10" s="29"/>
      <c r="I10" s="25"/>
      <c r="J10" s="28" t="s">
        <v>29</v>
      </c>
      <c r="K10" s="26"/>
      <c r="L10" s="26"/>
      <c r="M10" s="26"/>
      <c r="N10" s="26"/>
      <c r="O10" s="26"/>
      <c r="P10" s="166" t="s">
        <v>98</v>
      </c>
      <c r="Q10" s="166"/>
      <c r="R10" s="166"/>
      <c r="S10" s="25"/>
    </row>
    <row r="11" spans="1:19" ht="15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55"/>
      <c r="Q11" s="55"/>
      <c r="R11" s="55"/>
      <c r="S11" s="25"/>
    </row>
    <row r="12" spans="1:19" ht="15.75">
      <c r="A12" s="167" t="s">
        <v>3</v>
      </c>
      <c r="B12" s="167"/>
      <c r="C12" s="167"/>
      <c r="D12" s="167"/>
      <c r="E12" s="167"/>
      <c r="F12" s="167"/>
      <c r="G12" s="55"/>
      <c r="H12" s="55"/>
      <c r="I12" s="25"/>
      <c r="J12" s="28" t="s">
        <v>28</v>
      </c>
      <c r="K12" s="26"/>
      <c r="L12" s="26"/>
      <c r="M12" s="26"/>
      <c r="N12" s="26"/>
      <c r="O12" s="26"/>
      <c r="P12" s="166" t="s">
        <v>73</v>
      </c>
      <c r="Q12" s="166"/>
      <c r="R12" s="166"/>
      <c r="S12" s="25"/>
    </row>
    <row r="13" spans="1:19" ht="15.75">
      <c r="A13" s="26" t="s">
        <v>24</v>
      </c>
      <c r="B13" s="26"/>
      <c r="C13" s="26"/>
      <c r="D13" s="26"/>
      <c r="E13" s="26"/>
      <c r="F13" s="66">
        <v>19</v>
      </c>
      <c r="G13" s="57"/>
      <c r="H13" s="57"/>
      <c r="I13" s="25"/>
      <c r="J13" s="169"/>
      <c r="K13" s="167"/>
      <c r="L13" s="167"/>
      <c r="M13" s="167"/>
      <c r="N13" s="167"/>
      <c r="O13" s="167"/>
      <c r="P13" s="167"/>
      <c r="Q13" s="167"/>
      <c r="R13" s="26"/>
      <c r="S13" s="25"/>
    </row>
    <row r="15" spans="1:17" ht="15" customHeight="1">
      <c r="A15" s="161" t="s">
        <v>4</v>
      </c>
      <c r="B15" s="161" t="s">
        <v>5</v>
      </c>
      <c r="C15" s="161" t="s">
        <v>50</v>
      </c>
      <c r="D15" s="161" t="s">
        <v>6</v>
      </c>
      <c r="E15" s="163" t="s">
        <v>7</v>
      </c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5"/>
    </row>
    <row r="16" spans="1:17" ht="39.75" customHeight="1">
      <c r="A16" s="161"/>
      <c r="B16" s="161"/>
      <c r="C16" s="161"/>
      <c r="D16" s="161"/>
      <c r="E16" s="161" t="s">
        <v>51</v>
      </c>
      <c r="F16" s="161"/>
      <c r="G16" s="161" t="s">
        <v>60</v>
      </c>
      <c r="H16" s="161"/>
      <c r="I16" s="161" t="s">
        <v>8</v>
      </c>
      <c r="J16" s="161"/>
      <c r="K16" s="161" t="s">
        <v>9</v>
      </c>
      <c r="L16" s="161"/>
      <c r="M16" s="161" t="s">
        <v>10</v>
      </c>
      <c r="N16" s="161"/>
      <c r="O16" s="161" t="s">
        <v>11</v>
      </c>
      <c r="P16" s="161"/>
      <c r="Q16" s="162" t="s">
        <v>32</v>
      </c>
    </row>
    <row r="17" spans="1:17" ht="15">
      <c r="A17" s="161"/>
      <c r="B17" s="161"/>
      <c r="C17" s="161"/>
      <c r="D17" s="161"/>
      <c r="E17" s="30" t="s">
        <v>12</v>
      </c>
      <c r="F17" s="30" t="s">
        <v>13</v>
      </c>
      <c r="G17" s="30" t="s">
        <v>12</v>
      </c>
      <c r="H17" s="30" t="s">
        <v>13</v>
      </c>
      <c r="I17" s="30" t="s">
        <v>12</v>
      </c>
      <c r="J17" s="30" t="s">
        <v>13</v>
      </c>
      <c r="K17" s="30" t="s">
        <v>12</v>
      </c>
      <c r="L17" s="30" t="s">
        <v>13</v>
      </c>
      <c r="M17" s="30" t="s">
        <v>12</v>
      </c>
      <c r="N17" s="30" t="s">
        <v>13</v>
      </c>
      <c r="O17" s="30" t="s">
        <v>12</v>
      </c>
      <c r="P17" s="30" t="s">
        <v>13</v>
      </c>
      <c r="Q17" s="161"/>
    </row>
    <row r="18" spans="1:17" ht="15">
      <c r="A18" s="67">
        <v>1</v>
      </c>
      <c r="B18" s="142" t="s">
        <v>170</v>
      </c>
      <c r="C18" s="2" t="s">
        <v>193</v>
      </c>
      <c r="D18" s="2">
        <v>14</v>
      </c>
      <c r="E18" s="94">
        <v>0.0035069444444444445</v>
      </c>
      <c r="F18" s="6">
        <v>9</v>
      </c>
      <c r="G18" s="58">
        <v>9.3</v>
      </c>
      <c r="H18" s="6">
        <v>32</v>
      </c>
      <c r="I18" s="7">
        <v>0</v>
      </c>
      <c r="J18" s="7">
        <v>2</v>
      </c>
      <c r="K18" s="6">
        <v>28</v>
      </c>
      <c r="L18" s="7">
        <v>30</v>
      </c>
      <c r="M18" s="6">
        <v>202</v>
      </c>
      <c r="N18" s="7">
        <v>24</v>
      </c>
      <c r="O18" s="6">
        <v>-1</v>
      </c>
      <c r="P18" s="7">
        <v>8</v>
      </c>
      <c r="Q18" s="31">
        <f>(F18+H18+J18+L18+N18+P18)</f>
        <v>105</v>
      </c>
    </row>
    <row r="19" spans="1:17" ht="15">
      <c r="A19" s="67">
        <v>2</v>
      </c>
      <c r="B19" s="142" t="s">
        <v>171</v>
      </c>
      <c r="C19" s="2" t="s">
        <v>193</v>
      </c>
      <c r="D19" s="2">
        <v>14</v>
      </c>
      <c r="E19" s="94">
        <v>0.003321759259259259</v>
      </c>
      <c r="F19" s="4">
        <v>13</v>
      </c>
      <c r="G19" s="58">
        <v>9.7</v>
      </c>
      <c r="H19" s="4">
        <v>24</v>
      </c>
      <c r="I19" s="5">
        <v>5</v>
      </c>
      <c r="J19" s="5">
        <v>16</v>
      </c>
      <c r="K19" s="4">
        <v>31</v>
      </c>
      <c r="L19" s="5">
        <v>36</v>
      </c>
      <c r="M19" s="4">
        <v>197</v>
      </c>
      <c r="N19" s="5">
        <v>22</v>
      </c>
      <c r="O19" s="4">
        <v>-13</v>
      </c>
      <c r="P19" s="5">
        <v>0</v>
      </c>
      <c r="Q19" s="31">
        <f aca="true" t="shared" si="0" ref="Q19:Q48">(F19+H19+J19+L19+N19+P19)</f>
        <v>111</v>
      </c>
    </row>
    <row r="20" spans="1:17" ht="15">
      <c r="A20" s="67">
        <v>3</v>
      </c>
      <c r="B20" s="142" t="s">
        <v>172</v>
      </c>
      <c r="C20" s="2" t="s">
        <v>193</v>
      </c>
      <c r="D20" s="2">
        <v>14</v>
      </c>
      <c r="E20" s="94">
        <v>0.003356481481481481</v>
      </c>
      <c r="F20" s="6">
        <v>13</v>
      </c>
      <c r="G20" s="58">
        <v>9</v>
      </c>
      <c r="H20" s="6">
        <v>38</v>
      </c>
      <c r="I20" s="7">
        <v>5</v>
      </c>
      <c r="J20" s="7">
        <v>16</v>
      </c>
      <c r="K20" s="6">
        <v>28</v>
      </c>
      <c r="L20" s="7">
        <v>30</v>
      </c>
      <c r="M20" s="6">
        <v>223</v>
      </c>
      <c r="N20" s="7">
        <v>43</v>
      </c>
      <c r="O20" s="6">
        <v>2</v>
      </c>
      <c r="P20" s="7">
        <v>14</v>
      </c>
      <c r="Q20" s="31">
        <f t="shared" si="0"/>
        <v>154</v>
      </c>
    </row>
    <row r="21" spans="1:17" ht="15">
      <c r="A21" s="67">
        <v>4</v>
      </c>
      <c r="B21" s="142" t="s">
        <v>173</v>
      </c>
      <c r="C21" s="2" t="s">
        <v>193</v>
      </c>
      <c r="D21" s="2">
        <v>14</v>
      </c>
      <c r="E21" s="94">
        <v>0.003587962962962963</v>
      </c>
      <c r="F21" s="6">
        <v>8</v>
      </c>
      <c r="G21" s="58">
        <v>9.6</v>
      </c>
      <c r="H21" s="6">
        <v>26</v>
      </c>
      <c r="I21" s="7">
        <v>1</v>
      </c>
      <c r="J21" s="7">
        <v>4</v>
      </c>
      <c r="K21" s="6">
        <v>25</v>
      </c>
      <c r="L21" s="7">
        <v>24</v>
      </c>
      <c r="M21" s="6">
        <v>219</v>
      </c>
      <c r="N21" s="7">
        <v>39</v>
      </c>
      <c r="O21" s="6">
        <v>-3</v>
      </c>
      <c r="P21" s="7">
        <v>4</v>
      </c>
      <c r="Q21" s="31">
        <f t="shared" si="0"/>
        <v>105</v>
      </c>
    </row>
    <row r="22" spans="1:17" ht="15">
      <c r="A22" s="67">
        <v>5</v>
      </c>
      <c r="B22" s="142" t="s">
        <v>174</v>
      </c>
      <c r="C22" s="2" t="s">
        <v>193</v>
      </c>
      <c r="D22" s="2">
        <v>14</v>
      </c>
      <c r="E22" s="41">
        <v>0.0031249999999999997</v>
      </c>
      <c r="F22" s="147"/>
      <c r="G22" s="41"/>
      <c r="H22" s="6">
        <v>22</v>
      </c>
      <c r="I22" s="7">
        <v>8</v>
      </c>
      <c r="J22" s="7">
        <v>37</v>
      </c>
      <c r="K22" s="6">
        <v>26</v>
      </c>
      <c r="L22" s="7">
        <v>36</v>
      </c>
      <c r="M22" s="6">
        <v>194</v>
      </c>
      <c r="N22" s="7">
        <v>32</v>
      </c>
      <c r="O22" s="6">
        <v>11</v>
      </c>
      <c r="P22" s="7">
        <v>35</v>
      </c>
      <c r="Q22" s="31">
        <f t="shared" si="0"/>
        <v>162</v>
      </c>
    </row>
    <row r="23" spans="1:17" ht="15">
      <c r="A23" s="67">
        <v>6</v>
      </c>
      <c r="B23" s="142" t="s">
        <v>175</v>
      </c>
      <c r="C23" s="2" t="s">
        <v>193</v>
      </c>
      <c r="D23" s="2">
        <v>14</v>
      </c>
      <c r="E23" s="41">
        <v>0.003587962962962963</v>
      </c>
      <c r="F23" s="6">
        <v>19</v>
      </c>
      <c r="G23" s="58">
        <v>5.8</v>
      </c>
      <c r="H23" s="6">
        <v>18</v>
      </c>
      <c r="I23" s="7">
        <v>4</v>
      </c>
      <c r="J23" s="7">
        <v>21</v>
      </c>
      <c r="K23" s="6">
        <v>24</v>
      </c>
      <c r="L23" s="7">
        <v>32</v>
      </c>
      <c r="M23" s="6">
        <v>166</v>
      </c>
      <c r="N23" s="7">
        <v>18</v>
      </c>
      <c r="O23" s="6">
        <v>4</v>
      </c>
      <c r="P23" s="7">
        <v>18</v>
      </c>
      <c r="Q23" s="31">
        <f t="shared" si="0"/>
        <v>126</v>
      </c>
    </row>
    <row r="24" spans="1:17" ht="15">
      <c r="A24" s="67">
        <v>7</v>
      </c>
      <c r="B24" s="142" t="s">
        <v>176</v>
      </c>
      <c r="C24" s="2" t="s">
        <v>193</v>
      </c>
      <c r="D24" s="2">
        <v>14</v>
      </c>
      <c r="E24" s="94">
        <v>0.003761574074074074</v>
      </c>
      <c r="F24" s="6">
        <v>15</v>
      </c>
      <c r="G24" s="58">
        <v>9.1</v>
      </c>
      <c r="H24" s="6">
        <v>16</v>
      </c>
      <c r="I24" s="5">
        <v>3</v>
      </c>
      <c r="J24" s="5">
        <v>17</v>
      </c>
      <c r="K24" s="4">
        <v>36</v>
      </c>
      <c r="L24" s="5">
        <v>55</v>
      </c>
      <c r="M24" s="4">
        <v>171</v>
      </c>
      <c r="N24" s="5">
        <v>20</v>
      </c>
      <c r="O24" s="4">
        <v>1</v>
      </c>
      <c r="P24" s="5">
        <v>9</v>
      </c>
      <c r="Q24" s="31">
        <f t="shared" si="0"/>
        <v>132</v>
      </c>
    </row>
    <row r="25" spans="1:17" ht="15">
      <c r="A25" s="67">
        <v>8</v>
      </c>
      <c r="B25" s="142" t="s">
        <v>177</v>
      </c>
      <c r="C25" s="2" t="s">
        <v>193</v>
      </c>
      <c r="D25" s="2">
        <v>14</v>
      </c>
      <c r="E25" s="94">
        <v>0.003587962962962963</v>
      </c>
      <c r="F25" s="6">
        <v>8</v>
      </c>
      <c r="G25" s="58">
        <v>9.6</v>
      </c>
      <c r="H25" s="6">
        <v>26</v>
      </c>
      <c r="I25" s="7">
        <v>1</v>
      </c>
      <c r="J25" s="7">
        <v>4</v>
      </c>
      <c r="K25" s="6">
        <v>25</v>
      </c>
      <c r="L25" s="7">
        <v>24</v>
      </c>
      <c r="M25" s="6">
        <v>219</v>
      </c>
      <c r="N25" s="7">
        <v>39</v>
      </c>
      <c r="O25" s="6">
        <v>-3</v>
      </c>
      <c r="P25" s="7">
        <v>4</v>
      </c>
      <c r="Q25" s="31">
        <f t="shared" si="0"/>
        <v>105</v>
      </c>
    </row>
    <row r="26" spans="1:17" ht="15">
      <c r="A26" s="67">
        <v>9</v>
      </c>
      <c r="B26" s="142" t="s">
        <v>178</v>
      </c>
      <c r="C26" s="2" t="s">
        <v>193</v>
      </c>
      <c r="D26" s="2">
        <v>14</v>
      </c>
      <c r="E26" s="94">
        <v>0.0034027777777777784</v>
      </c>
      <c r="F26" s="6">
        <v>12</v>
      </c>
      <c r="G26" s="58">
        <v>9.3</v>
      </c>
      <c r="H26" s="6">
        <v>32</v>
      </c>
      <c r="I26" s="7">
        <v>8</v>
      </c>
      <c r="J26" s="7">
        <v>26</v>
      </c>
      <c r="K26" s="6">
        <v>32</v>
      </c>
      <c r="L26" s="7">
        <v>38</v>
      </c>
      <c r="M26" s="6">
        <v>196</v>
      </c>
      <c r="N26" s="7">
        <v>21</v>
      </c>
      <c r="O26" s="6">
        <v>5</v>
      </c>
      <c r="P26" s="7">
        <v>20</v>
      </c>
      <c r="Q26" s="31">
        <f t="shared" si="0"/>
        <v>149</v>
      </c>
    </row>
    <row r="27" spans="1:17" ht="15">
      <c r="A27" s="67">
        <v>10</v>
      </c>
      <c r="B27" s="142" t="s">
        <v>179</v>
      </c>
      <c r="C27" s="2" t="s">
        <v>193</v>
      </c>
      <c r="D27" s="2">
        <v>14</v>
      </c>
      <c r="E27" s="94">
        <v>0.004814814814814815</v>
      </c>
      <c r="F27" s="6">
        <v>0</v>
      </c>
      <c r="G27" s="58">
        <v>11.8</v>
      </c>
      <c r="H27" s="6">
        <v>1</v>
      </c>
      <c r="I27" s="7">
        <v>0</v>
      </c>
      <c r="J27" s="7">
        <v>2</v>
      </c>
      <c r="K27" s="6">
        <v>26</v>
      </c>
      <c r="L27" s="7">
        <v>26</v>
      </c>
      <c r="M27" s="4">
        <v>155</v>
      </c>
      <c r="N27" s="7">
        <v>5</v>
      </c>
      <c r="O27" s="6">
        <v>-16</v>
      </c>
      <c r="P27" s="7">
        <v>0</v>
      </c>
      <c r="Q27" s="31">
        <f t="shared" si="0"/>
        <v>34</v>
      </c>
    </row>
    <row r="28" spans="1:17" ht="15">
      <c r="A28" s="67">
        <v>11</v>
      </c>
      <c r="B28" s="142" t="s">
        <v>180</v>
      </c>
      <c r="C28" s="2" t="s">
        <v>216</v>
      </c>
      <c r="D28" s="2">
        <v>14</v>
      </c>
      <c r="E28" s="94">
        <v>0.003935185185185186</v>
      </c>
      <c r="F28" s="6">
        <v>11</v>
      </c>
      <c r="G28" s="58">
        <v>9.9</v>
      </c>
      <c r="H28" s="6">
        <v>3</v>
      </c>
      <c r="I28" s="7">
        <v>12</v>
      </c>
      <c r="J28" s="7">
        <v>13</v>
      </c>
      <c r="K28" s="6">
        <v>26</v>
      </c>
      <c r="L28" s="7">
        <v>41</v>
      </c>
      <c r="M28" s="6">
        <v>174</v>
      </c>
      <c r="N28" s="7">
        <v>32</v>
      </c>
      <c r="O28" s="6">
        <v>3</v>
      </c>
      <c r="P28" s="7">
        <v>2</v>
      </c>
      <c r="Q28" s="31">
        <f t="shared" si="0"/>
        <v>102</v>
      </c>
    </row>
    <row r="29" spans="1:17" ht="15">
      <c r="A29" s="67">
        <v>12</v>
      </c>
      <c r="B29" s="142" t="s">
        <v>181</v>
      </c>
      <c r="C29" s="2" t="s">
        <v>216</v>
      </c>
      <c r="D29" s="2">
        <v>14</v>
      </c>
      <c r="E29" s="94">
        <v>0.0032870370370370367</v>
      </c>
      <c r="F29" s="6">
        <v>25</v>
      </c>
      <c r="G29" s="58">
        <v>9.7</v>
      </c>
      <c r="H29" s="6">
        <v>36</v>
      </c>
      <c r="I29" s="7">
        <v>30</v>
      </c>
      <c r="J29" s="7">
        <v>47</v>
      </c>
      <c r="K29" s="6">
        <v>31</v>
      </c>
      <c r="L29" s="7">
        <v>47</v>
      </c>
      <c r="M29" s="6">
        <v>185</v>
      </c>
      <c r="N29" s="7">
        <v>31</v>
      </c>
      <c r="O29" s="6">
        <v>18</v>
      </c>
      <c r="P29" s="7">
        <v>41</v>
      </c>
      <c r="Q29" s="31">
        <f t="shared" si="0"/>
        <v>227</v>
      </c>
    </row>
    <row r="30" spans="1:17" ht="15">
      <c r="A30" s="67">
        <v>13</v>
      </c>
      <c r="B30" s="142" t="s">
        <v>182</v>
      </c>
      <c r="C30" s="2" t="s">
        <v>216</v>
      </c>
      <c r="D30" s="2">
        <v>14</v>
      </c>
      <c r="E30" s="94">
        <v>0.004189814814814815</v>
      </c>
      <c r="F30" s="6">
        <v>4</v>
      </c>
      <c r="G30" s="58">
        <v>10.9</v>
      </c>
      <c r="H30" s="6">
        <v>17</v>
      </c>
      <c r="I30" s="7">
        <v>25</v>
      </c>
      <c r="J30" s="7">
        <v>36</v>
      </c>
      <c r="K30" s="6">
        <v>27</v>
      </c>
      <c r="L30" s="7">
        <v>35</v>
      </c>
      <c r="M30" s="4">
        <v>162</v>
      </c>
      <c r="N30" s="7">
        <v>19</v>
      </c>
      <c r="O30" s="6">
        <v>-8</v>
      </c>
      <c r="P30" s="7">
        <v>0</v>
      </c>
      <c r="Q30" s="31">
        <f t="shared" si="0"/>
        <v>111</v>
      </c>
    </row>
    <row r="31" spans="1:17" ht="15">
      <c r="A31" s="68">
        <v>14</v>
      </c>
      <c r="B31" s="142" t="s">
        <v>183</v>
      </c>
      <c r="C31" s="2" t="s">
        <v>216</v>
      </c>
      <c r="D31" s="2">
        <v>14</v>
      </c>
      <c r="E31" s="94">
        <v>0.00462962962962963</v>
      </c>
      <c r="F31" s="6">
        <v>0</v>
      </c>
      <c r="G31" s="58">
        <v>10.9</v>
      </c>
      <c r="H31" s="6">
        <v>19</v>
      </c>
      <c r="I31" s="7">
        <v>42</v>
      </c>
      <c r="J31" s="7">
        <v>62</v>
      </c>
      <c r="K31" s="6">
        <v>27</v>
      </c>
      <c r="L31" s="7">
        <v>35</v>
      </c>
      <c r="M31" s="6">
        <v>151</v>
      </c>
      <c r="N31" s="7">
        <v>13</v>
      </c>
      <c r="O31" s="6">
        <v>25</v>
      </c>
      <c r="P31" s="7">
        <v>58</v>
      </c>
      <c r="Q31" s="31">
        <f t="shared" si="0"/>
        <v>187</v>
      </c>
    </row>
    <row r="32" spans="1:17" ht="15">
      <c r="A32" s="68">
        <v>15</v>
      </c>
      <c r="B32" s="142" t="s">
        <v>184</v>
      </c>
      <c r="C32" s="2" t="s">
        <v>216</v>
      </c>
      <c r="D32" s="2">
        <v>14</v>
      </c>
      <c r="E32" s="94">
        <v>0.00431712962962963</v>
      </c>
      <c r="F32" s="4">
        <v>2</v>
      </c>
      <c r="G32" s="58">
        <v>13.01</v>
      </c>
      <c r="H32" s="4">
        <v>0</v>
      </c>
      <c r="I32" s="5">
        <v>25</v>
      </c>
      <c r="J32" s="5">
        <v>36</v>
      </c>
      <c r="K32" s="4">
        <v>9</v>
      </c>
      <c r="L32" s="5">
        <v>7</v>
      </c>
      <c r="M32" s="4">
        <v>135</v>
      </c>
      <c r="N32" s="5">
        <v>8</v>
      </c>
      <c r="O32" s="4">
        <v>6</v>
      </c>
      <c r="P32" s="5">
        <v>16</v>
      </c>
      <c r="Q32" s="31">
        <f t="shared" si="0"/>
        <v>69</v>
      </c>
    </row>
    <row r="33" spans="1:17" ht="15">
      <c r="A33" s="68">
        <v>16</v>
      </c>
      <c r="B33" s="142" t="s">
        <v>185</v>
      </c>
      <c r="C33" s="2" t="s">
        <v>216</v>
      </c>
      <c r="D33" s="2">
        <v>14</v>
      </c>
      <c r="E33" s="94">
        <v>0.004456018518518519</v>
      </c>
      <c r="F33" s="6">
        <v>0</v>
      </c>
      <c r="G33" s="58">
        <v>11.8</v>
      </c>
      <c r="H33" s="6">
        <v>8</v>
      </c>
      <c r="I33" s="7">
        <v>17</v>
      </c>
      <c r="J33" s="7">
        <v>20</v>
      </c>
      <c r="K33" s="6">
        <v>26</v>
      </c>
      <c r="L33" s="7">
        <v>32</v>
      </c>
      <c r="M33" s="6">
        <v>172</v>
      </c>
      <c r="N33" s="7">
        <v>24</v>
      </c>
      <c r="O33" s="6">
        <v>-20</v>
      </c>
      <c r="P33" s="7">
        <v>0</v>
      </c>
      <c r="Q33" s="31">
        <f t="shared" si="0"/>
        <v>84</v>
      </c>
    </row>
    <row r="34" spans="1:17" ht="15">
      <c r="A34" s="68">
        <v>17</v>
      </c>
      <c r="B34" s="142" t="s">
        <v>186</v>
      </c>
      <c r="C34" s="2" t="s">
        <v>216</v>
      </c>
      <c r="D34" s="2">
        <v>14</v>
      </c>
      <c r="E34" s="94">
        <v>0.0032870370370370367</v>
      </c>
      <c r="F34" s="6">
        <v>25</v>
      </c>
      <c r="G34" s="58">
        <v>9.7</v>
      </c>
      <c r="H34" s="6">
        <v>36</v>
      </c>
      <c r="I34" s="7">
        <v>30</v>
      </c>
      <c r="J34" s="7">
        <v>47</v>
      </c>
      <c r="K34" s="6">
        <v>31</v>
      </c>
      <c r="L34" s="7">
        <v>47</v>
      </c>
      <c r="M34" s="6">
        <v>185</v>
      </c>
      <c r="N34" s="7">
        <v>31</v>
      </c>
      <c r="O34" s="6">
        <v>18</v>
      </c>
      <c r="P34" s="7">
        <v>41</v>
      </c>
      <c r="Q34" s="31">
        <f t="shared" si="0"/>
        <v>227</v>
      </c>
    </row>
    <row r="35" spans="1:17" ht="15">
      <c r="A35" s="68">
        <v>18</v>
      </c>
      <c r="B35" s="142" t="s">
        <v>187</v>
      </c>
      <c r="C35" s="2" t="s">
        <v>216</v>
      </c>
      <c r="D35" s="2">
        <v>14</v>
      </c>
      <c r="E35" s="94">
        <v>0.004456018518518519</v>
      </c>
      <c r="F35" s="6">
        <v>0</v>
      </c>
      <c r="G35" s="58">
        <v>11.8</v>
      </c>
      <c r="H35" s="6">
        <v>8</v>
      </c>
      <c r="I35" s="7">
        <v>17</v>
      </c>
      <c r="J35" s="7">
        <v>20</v>
      </c>
      <c r="K35" s="6">
        <v>26</v>
      </c>
      <c r="L35" s="7">
        <v>32</v>
      </c>
      <c r="M35" s="6">
        <v>172</v>
      </c>
      <c r="N35" s="7">
        <v>24</v>
      </c>
      <c r="O35" s="6">
        <v>-20</v>
      </c>
      <c r="P35" s="7">
        <v>0</v>
      </c>
      <c r="Q35" s="31">
        <f t="shared" si="0"/>
        <v>84</v>
      </c>
    </row>
    <row r="36" spans="1:17" ht="15">
      <c r="A36" s="68">
        <v>19</v>
      </c>
      <c r="B36" s="143" t="s">
        <v>188</v>
      </c>
      <c r="C36" s="2" t="s">
        <v>216</v>
      </c>
      <c r="D36" s="2">
        <v>14</v>
      </c>
      <c r="E36" s="94">
        <v>0.003761574074074074</v>
      </c>
      <c r="F36" s="6">
        <v>15</v>
      </c>
      <c r="G36" s="58">
        <v>9.1</v>
      </c>
      <c r="H36" s="6">
        <v>16</v>
      </c>
      <c r="I36" s="7">
        <v>5</v>
      </c>
      <c r="J36" s="7">
        <v>4</v>
      </c>
      <c r="K36" s="6">
        <v>17</v>
      </c>
      <c r="L36" s="7">
        <v>15</v>
      </c>
      <c r="M36" s="6">
        <v>157</v>
      </c>
      <c r="N36" s="7">
        <v>17</v>
      </c>
      <c r="O36" s="6">
        <v>3</v>
      </c>
      <c r="P36" s="7">
        <v>10</v>
      </c>
      <c r="Q36" s="31">
        <f t="shared" si="0"/>
        <v>77</v>
      </c>
    </row>
    <row r="37" spans="1:17" ht="15">
      <c r="A37" s="68">
        <v>20</v>
      </c>
      <c r="B37" s="42"/>
      <c r="C37" s="2"/>
      <c r="D37" s="2"/>
      <c r="E37" s="94"/>
      <c r="F37" s="6"/>
      <c r="G37" s="58"/>
      <c r="H37" s="6"/>
      <c r="I37" s="7"/>
      <c r="J37" s="7"/>
      <c r="K37" s="58"/>
      <c r="L37" s="7"/>
      <c r="M37" s="6"/>
      <c r="N37" s="7"/>
      <c r="O37" s="6"/>
      <c r="P37" s="7"/>
      <c r="Q37" s="31">
        <f t="shared" si="0"/>
        <v>0</v>
      </c>
    </row>
    <row r="38" spans="1:17" ht="15">
      <c r="A38" s="68">
        <v>21</v>
      </c>
      <c r="B38" s="42"/>
      <c r="C38" s="2"/>
      <c r="D38" s="2"/>
      <c r="E38" s="94"/>
      <c r="F38" s="6"/>
      <c r="G38" s="58"/>
      <c r="H38" s="6"/>
      <c r="I38" s="7"/>
      <c r="J38" s="7"/>
      <c r="K38" s="58"/>
      <c r="L38" s="7"/>
      <c r="M38" s="6"/>
      <c r="N38" s="7"/>
      <c r="O38" s="6"/>
      <c r="P38" s="7"/>
      <c r="Q38" s="31">
        <f t="shared" si="0"/>
        <v>0</v>
      </c>
    </row>
    <row r="39" spans="1:17" ht="15">
      <c r="A39" s="68">
        <v>22</v>
      </c>
      <c r="B39" s="42"/>
      <c r="C39" s="2"/>
      <c r="D39" s="22"/>
      <c r="E39" s="94"/>
      <c r="F39" s="6"/>
      <c r="G39" s="58"/>
      <c r="H39" s="6"/>
      <c r="I39" s="7"/>
      <c r="J39" s="7"/>
      <c r="K39" s="58"/>
      <c r="L39" s="7"/>
      <c r="M39" s="6"/>
      <c r="N39" s="7"/>
      <c r="O39" s="6"/>
      <c r="P39" s="7"/>
      <c r="Q39" s="31">
        <f t="shared" si="0"/>
        <v>0</v>
      </c>
    </row>
    <row r="40" spans="1:17" ht="15">
      <c r="A40" s="68">
        <v>23</v>
      </c>
      <c r="B40" s="42"/>
      <c r="C40" s="2"/>
      <c r="D40" s="9"/>
      <c r="E40" s="94"/>
      <c r="F40" s="6"/>
      <c r="G40" s="58"/>
      <c r="H40" s="6"/>
      <c r="I40" s="7"/>
      <c r="J40" s="7"/>
      <c r="K40" s="58"/>
      <c r="L40" s="7"/>
      <c r="M40" s="6"/>
      <c r="N40" s="7"/>
      <c r="O40" s="6"/>
      <c r="P40" s="7"/>
      <c r="Q40" s="31">
        <f t="shared" si="0"/>
        <v>0</v>
      </c>
    </row>
    <row r="41" spans="1:17" ht="15">
      <c r="A41" s="68">
        <v>24</v>
      </c>
      <c r="B41" s="42"/>
      <c r="C41" s="2"/>
      <c r="D41" s="9"/>
      <c r="E41" s="94"/>
      <c r="F41" s="6"/>
      <c r="G41" s="58"/>
      <c r="H41" s="6"/>
      <c r="I41" s="7"/>
      <c r="J41" s="7"/>
      <c r="K41" s="58"/>
      <c r="L41" s="7"/>
      <c r="M41" s="6"/>
      <c r="N41" s="7"/>
      <c r="O41" s="6"/>
      <c r="P41" s="7"/>
      <c r="Q41" s="31">
        <f t="shared" si="0"/>
        <v>0</v>
      </c>
    </row>
    <row r="42" spans="1:17" ht="15">
      <c r="A42" s="68"/>
      <c r="B42" s="42"/>
      <c r="C42" s="45"/>
      <c r="D42" s="3"/>
      <c r="E42" s="94"/>
      <c r="F42" s="6"/>
      <c r="G42" s="58"/>
      <c r="H42" s="6"/>
      <c r="I42" s="7"/>
      <c r="J42" s="7"/>
      <c r="K42" s="58"/>
      <c r="L42" s="7"/>
      <c r="M42" s="6"/>
      <c r="N42" s="7"/>
      <c r="O42" s="6"/>
      <c r="P42" s="7"/>
      <c r="Q42" s="31">
        <f t="shared" si="0"/>
        <v>0</v>
      </c>
    </row>
    <row r="43" spans="1:17" ht="15">
      <c r="A43" s="68"/>
      <c r="B43" s="12"/>
      <c r="C43" s="45"/>
      <c r="D43" s="9"/>
      <c r="E43" s="94"/>
      <c r="F43" s="6"/>
      <c r="G43" s="58"/>
      <c r="H43" s="6"/>
      <c r="I43" s="7"/>
      <c r="J43" s="7"/>
      <c r="K43" s="58"/>
      <c r="L43" s="7"/>
      <c r="M43" s="6"/>
      <c r="N43" s="7"/>
      <c r="O43" s="6"/>
      <c r="P43" s="7"/>
      <c r="Q43" s="31">
        <f t="shared" si="0"/>
        <v>0</v>
      </c>
    </row>
    <row r="44" spans="1:17" ht="15">
      <c r="A44" s="71"/>
      <c r="B44" s="13"/>
      <c r="C44" s="46"/>
      <c r="D44" s="9"/>
      <c r="E44" s="94"/>
      <c r="F44" s="6"/>
      <c r="G44" s="58"/>
      <c r="H44" s="6"/>
      <c r="I44" s="7"/>
      <c r="J44" s="7"/>
      <c r="K44" s="58"/>
      <c r="L44" s="7"/>
      <c r="M44" s="6"/>
      <c r="N44" s="7"/>
      <c r="O44" s="6"/>
      <c r="P44" s="7"/>
      <c r="Q44" s="31">
        <f t="shared" si="0"/>
        <v>0</v>
      </c>
    </row>
    <row r="45" spans="1:17" ht="15.75" customHeight="1">
      <c r="A45" s="68"/>
      <c r="B45" s="12"/>
      <c r="C45" s="45"/>
      <c r="D45" s="10"/>
      <c r="E45" s="94"/>
      <c r="F45" s="6"/>
      <c r="G45" s="58"/>
      <c r="H45" s="6"/>
      <c r="I45" s="7"/>
      <c r="J45" s="7"/>
      <c r="K45" s="58"/>
      <c r="L45" s="7"/>
      <c r="M45" s="6"/>
      <c r="N45" s="7"/>
      <c r="O45" s="6"/>
      <c r="P45" s="7"/>
      <c r="Q45" s="31">
        <f t="shared" si="0"/>
        <v>0</v>
      </c>
    </row>
    <row r="46" spans="1:17" ht="15">
      <c r="A46" s="68"/>
      <c r="B46" s="12"/>
      <c r="C46" s="45"/>
      <c r="D46" s="10"/>
      <c r="E46" s="94"/>
      <c r="F46" s="6"/>
      <c r="G46" s="58"/>
      <c r="H46" s="6"/>
      <c r="I46" s="7"/>
      <c r="J46" s="7"/>
      <c r="K46" s="58"/>
      <c r="L46" s="7"/>
      <c r="M46" s="6"/>
      <c r="N46" s="7"/>
      <c r="O46" s="6"/>
      <c r="P46" s="7"/>
      <c r="Q46" s="31">
        <f t="shared" si="0"/>
        <v>0</v>
      </c>
    </row>
    <row r="47" spans="1:17" ht="15">
      <c r="A47" s="68"/>
      <c r="B47" s="12"/>
      <c r="C47" s="46"/>
      <c r="D47" s="10"/>
      <c r="E47" s="94"/>
      <c r="F47" s="6"/>
      <c r="G47" s="58"/>
      <c r="H47" s="6"/>
      <c r="I47" s="7"/>
      <c r="J47" s="7"/>
      <c r="K47" s="58"/>
      <c r="L47" s="7"/>
      <c r="M47" s="6"/>
      <c r="N47" s="7"/>
      <c r="O47" s="6"/>
      <c r="P47" s="7"/>
      <c r="Q47" s="31">
        <f t="shared" si="0"/>
        <v>0</v>
      </c>
    </row>
    <row r="48" spans="1:17" ht="15">
      <c r="A48" s="32"/>
      <c r="B48" s="21" t="s">
        <v>33</v>
      </c>
      <c r="C48" s="69"/>
      <c r="D48" s="70"/>
      <c r="E48" s="95">
        <f>SUM(E18:E47)</f>
        <v>0.07237268518518519</v>
      </c>
      <c r="F48" s="17">
        <f aca="true" t="shared" si="1" ref="F48:P48">SUM(F18:F47)</f>
        <v>179</v>
      </c>
      <c r="G48" s="59">
        <f t="shared" si="1"/>
        <v>180.01000000000002</v>
      </c>
      <c r="H48" s="17">
        <f>SUM(H18:H47)</f>
        <v>378</v>
      </c>
      <c r="I48" s="18">
        <f t="shared" si="1"/>
        <v>238</v>
      </c>
      <c r="J48" s="18">
        <f t="shared" si="1"/>
        <v>430</v>
      </c>
      <c r="K48" s="17">
        <f t="shared" si="1"/>
        <v>501</v>
      </c>
      <c r="L48" s="18">
        <f t="shared" si="1"/>
        <v>622</v>
      </c>
      <c r="M48" s="17">
        <f t="shared" si="1"/>
        <v>3435</v>
      </c>
      <c r="N48" s="18">
        <f t="shared" si="1"/>
        <v>462</v>
      </c>
      <c r="O48" s="17">
        <f t="shared" si="1"/>
        <v>12</v>
      </c>
      <c r="P48" s="18">
        <f t="shared" si="1"/>
        <v>280</v>
      </c>
      <c r="Q48" s="31">
        <f t="shared" si="0"/>
        <v>2351</v>
      </c>
    </row>
    <row r="49" spans="1:17" ht="15.75" customHeight="1">
      <c r="A49" s="159" t="s">
        <v>22</v>
      </c>
      <c r="B49" s="160"/>
      <c r="C49" s="18"/>
      <c r="D49" s="18"/>
      <c r="E49" s="47">
        <f>SUM(E18:E47)/F13</f>
        <v>0.0038090886939571153</v>
      </c>
      <c r="F49" s="19">
        <f>SUM(F18:F47)/$F13</f>
        <v>9.421052631578947</v>
      </c>
      <c r="G49" s="60">
        <f>SUM(G18:G47)/$F13</f>
        <v>9.47421052631579</v>
      </c>
      <c r="H49" s="19">
        <f>SUM(H18:H47)/$F13</f>
        <v>19.894736842105264</v>
      </c>
      <c r="I49" s="19">
        <f aca="true" t="shared" si="2" ref="I49:P49">SUM(I18:I47)/$F13</f>
        <v>12.526315789473685</v>
      </c>
      <c r="J49" s="19">
        <f t="shared" si="2"/>
        <v>22.63157894736842</v>
      </c>
      <c r="K49" s="19">
        <f t="shared" si="2"/>
        <v>26.36842105263158</v>
      </c>
      <c r="L49" s="19">
        <f t="shared" si="2"/>
        <v>32.73684210526316</v>
      </c>
      <c r="M49" s="19">
        <f t="shared" si="2"/>
        <v>180.78947368421052</v>
      </c>
      <c r="N49" s="19">
        <f t="shared" si="2"/>
        <v>24.31578947368421</v>
      </c>
      <c r="O49" s="19">
        <f t="shared" si="2"/>
        <v>0.631578947368421</v>
      </c>
      <c r="P49" s="19">
        <f t="shared" si="2"/>
        <v>14.736842105263158</v>
      </c>
      <c r="Q49" s="19">
        <f>SUM(Q18:Q47)/$F13/6</f>
        <v>20.62280701754386</v>
      </c>
    </row>
    <row r="50" spans="1:19" ht="15">
      <c r="A50" s="20"/>
      <c r="B50" s="20" t="s">
        <v>14</v>
      </c>
      <c r="C50" s="20"/>
      <c r="D50" s="20"/>
      <c r="E50" s="27" t="s">
        <v>25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15">
      <c r="A51" s="20"/>
      <c r="B51" s="27" t="s">
        <v>15</v>
      </c>
      <c r="C51" s="20"/>
      <c r="D51" s="20"/>
      <c r="F51" s="20"/>
      <c r="G51" s="20"/>
      <c r="H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4" ht="15">
      <c r="B54" s="73"/>
    </row>
    <row r="56" ht="15">
      <c r="A56" s="20"/>
    </row>
  </sheetData>
  <sheetProtection selectLockedCells="1"/>
  <mergeCells count="23">
    <mergeCell ref="A49:B49"/>
    <mergeCell ref="G16:H16"/>
    <mergeCell ref="I16:J16"/>
    <mergeCell ref="E16:F16"/>
    <mergeCell ref="A1:S1"/>
    <mergeCell ref="A2:S2"/>
    <mergeCell ref="A3:S3"/>
    <mergeCell ref="A12:F12"/>
    <mergeCell ref="A15:A17"/>
    <mergeCell ref="B15:B17"/>
    <mergeCell ref="C15:C17"/>
    <mergeCell ref="D15:D17"/>
    <mergeCell ref="M16:N16"/>
    <mergeCell ref="K16:L16"/>
    <mergeCell ref="O16:P16"/>
    <mergeCell ref="E15:Q15"/>
    <mergeCell ref="Q16:Q17"/>
    <mergeCell ref="J5:Q5"/>
    <mergeCell ref="P8:R8"/>
    <mergeCell ref="P10:R10"/>
    <mergeCell ref="P12:R12"/>
    <mergeCell ref="J13:Q13"/>
    <mergeCell ref="D6:F6"/>
  </mergeCells>
  <conditionalFormatting sqref="K23:K24">
    <cfRule type="cellIs" priority="4" dxfId="74" operator="equal" stopIfTrue="1">
      <formula>0</formula>
    </cfRule>
  </conditionalFormatting>
  <conditionalFormatting sqref="K33">
    <cfRule type="cellIs" priority="3" dxfId="74" operator="equal" stopIfTrue="1">
      <formula>0</formula>
    </cfRule>
  </conditionalFormatting>
  <conditionalFormatting sqref="K29">
    <cfRule type="cellIs" priority="2" dxfId="74" operator="equal" stopIfTrue="1">
      <formula>0</formula>
    </cfRule>
  </conditionalFormatting>
  <conditionalFormatting sqref="K34">
    <cfRule type="cellIs" priority="1" dxfId="74" operator="equal" stopIfTrue="1">
      <formula>0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2013-01-23T05:01:48Z</cp:lastPrinted>
  <dcterms:created xsi:type="dcterms:W3CDTF">2006-09-28T05:33:49Z</dcterms:created>
  <dcterms:modified xsi:type="dcterms:W3CDTF">2024-04-06T04:41:06Z</dcterms:modified>
  <cp:category/>
  <cp:version/>
  <cp:contentType/>
  <cp:contentStatus/>
</cp:coreProperties>
</file>